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1"/>
  </bookViews>
  <sheets>
    <sheet name="MAgBeam_1st set of data" sheetId="1" r:id="rId1"/>
    <sheet name="MagBeam-all rotation" sheetId="2" r:id="rId2"/>
    <sheet name="MagBeam_Rotation-waist at V1" sheetId="3" r:id="rId3"/>
  </sheets>
  <calcPr calcId="145621"/>
</workbook>
</file>

<file path=xl/calcChain.xml><?xml version="1.0" encoding="utf-8"?>
<calcChain xmlns="http://schemas.openxmlformats.org/spreadsheetml/2006/main">
  <c r="I4" i="2" l="1"/>
  <c r="J4" i="2"/>
  <c r="K4" i="2"/>
  <c r="I5" i="2"/>
  <c r="J5" i="2"/>
  <c r="K5" i="2"/>
  <c r="I6" i="2"/>
  <c r="J6" i="2"/>
  <c r="K6" i="2"/>
  <c r="I7" i="2"/>
  <c r="J7" i="2"/>
  <c r="K7" i="2"/>
  <c r="I8" i="2"/>
  <c r="J8" i="2"/>
  <c r="K8" i="2"/>
  <c r="I9" i="2"/>
  <c r="J9" i="2"/>
  <c r="K9" i="2"/>
  <c r="I10" i="2"/>
  <c r="J10" i="2"/>
  <c r="K10" i="2"/>
  <c r="I11" i="2"/>
  <c r="J11" i="2"/>
  <c r="K11" i="2"/>
  <c r="I12" i="2"/>
  <c r="J12" i="2"/>
  <c r="K12" i="2"/>
  <c r="I13" i="2"/>
  <c r="J13" i="2"/>
  <c r="K13" i="2"/>
  <c r="I14" i="2"/>
  <c r="J14" i="2"/>
  <c r="K14" i="2"/>
  <c r="I15" i="2"/>
  <c r="J15" i="2"/>
  <c r="K15" i="2"/>
  <c r="I16" i="2"/>
  <c r="J16" i="2"/>
  <c r="K16" i="2"/>
  <c r="I17" i="2"/>
  <c r="J17" i="2"/>
  <c r="K17" i="2"/>
  <c r="I18" i="2"/>
  <c r="J18" i="2"/>
  <c r="K18" i="2"/>
  <c r="I19" i="2"/>
  <c r="J19" i="2"/>
  <c r="K19" i="2"/>
  <c r="I20" i="2"/>
  <c r="J20" i="2"/>
  <c r="K20" i="2"/>
  <c r="I21" i="2"/>
  <c r="J21" i="2"/>
  <c r="K21" i="2"/>
  <c r="I22" i="2"/>
  <c r="J22" i="2"/>
  <c r="K22" i="2"/>
  <c r="I23" i="2"/>
  <c r="J23" i="2"/>
  <c r="K23" i="2"/>
  <c r="I24" i="2"/>
  <c r="J24" i="2"/>
  <c r="K24" i="2"/>
  <c r="I25" i="2"/>
  <c r="J25" i="2"/>
  <c r="K25" i="2"/>
  <c r="I26" i="2"/>
  <c r="J26" i="2"/>
  <c r="K26" i="2"/>
  <c r="I27" i="2"/>
  <c r="J27" i="2"/>
  <c r="K27" i="2"/>
  <c r="I28" i="2"/>
  <c r="J28" i="2"/>
  <c r="K28" i="2"/>
  <c r="I29" i="2"/>
  <c r="J29" i="2"/>
  <c r="K29" i="2"/>
  <c r="I30" i="2"/>
  <c r="J30" i="2"/>
  <c r="K30" i="2"/>
  <c r="I31" i="2"/>
  <c r="J31" i="2"/>
  <c r="K31" i="2"/>
  <c r="I32" i="2"/>
  <c r="J32" i="2"/>
  <c r="K32" i="2"/>
  <c r="I33" i="2"/>
  <c r="J33" i="2"/>
  <c r="K33" i="2"/>
  <c r="I34" i="2"/>
  <c r="J34" i="2"/>
  <c r="K34" i="2"/>
  <c r="I35" i="2"/>
  <c r="J35" i="2"/>
  <c r="K35" i="2"/>
  <c r="I36" i="2"/>
  <c r="J36" i="2"/>
  <c r="K36" i="2"/>
  <c r="I37" i="2"/>
  <c r="J37" i="2"/>
  <c r="K37" i="2"/>
  <c r="I38" i="2"/>
  <c r="J38" i="2"/>
  <c r="K38" i="2"/>
  <c r="I39" i="2"/>
  <c r="J39" i="2"/>
  <c r="K39" i="2"/>
  <c r="I40" i="2"/>
  <c r="J40" i="2"/>
  <c r="K40" i="2"/>
  <c r="I41" i="2"/>
  <c r="J41" i="2"/>
  <c r="K41" i="2"/>
  <c r="I42" i="2"/>
  <c r="J42" i="2"/>
  <c r="K42" i="2"/>
  <c r="I43" i="2"/>
  <c r="J43" i="2"/>
  <c r="K43" i="2"/>
  <c r="I44" i="2"/>
  <c r="J44" i="2"/>
  <c r="K44" i="2"/>
  <c r="I45" i="2"/>
  <c r="J45" i="2"/>
  <c r="K45" i="2"/>
  <c r="I46" i="2"/>
  <c r="J46" i="2"/>
  <c r="K46" i="2"/>
  <c r="I47" i="2"/>
  <c r="J47" i="2"/>
  <c r="K47" i="2"/>
  <c r="I48" i="2"/>
  <c r="J48" i="2"/>
  <c r="K48" i="2"/>
  <c r="I49" i="2"/>
  <c r="J49" i="2"/>
  <c r="K49" i="2"/>
  <c r="I50" i="2"/>
  <c r="J50" i="2"/>
  <c r="K50" i="2"/>
  <c r="I51" i="2"/>
  <c r="J51" i="2"/>
  <c r="K51" i="2"/>
  <c r="I52" i="2"/>
  <c r="J52" i="2"/>
  <c r="K52" i="2"/>
  <c r="I53" i="2"/>
  <c r="J53" i="2"/>
  <c r="K53" i="2"/>
  <c r="I54" i="2"/>
  <c r="J54" i="2"/>
  <c r="K54" i="2"/>
  <c r="I55" i="2"/>
  <c r="J55" i="2"/>
  <c r="K55" i="2"/>
  <c r="I56" i="2"/>
  <c r="J56" i="2"/>
  <c r="K56" i="2"/>
  <c r="I57" i="2"/>
  <c r="J57" i="2"/>
  <c r="K57" i="2"/>
  <c r="I58" i="2"/>
  <c r="J58" i="2"/>
  <c r="K58" i="2"/>
  <c r="I59" i="2"/>
  <c r="J59" i="2"/>
  <c r="K59" i="2"/>
  <c r="K3" i="2"/>
  <c r="J3" i="2"/>
  <c r="I3" i="2"/>
  <c r="I6" i="3"/>
  <c r="C15" i="3"/>
  <c r="I8" i="3"/>
  <c r="I11" i="3"/>
  <c r="L11" i="3" s="1"/>
  <c r="I13" i="3"/>
  <c r="L13" i="3" s="1"/>
  <c r="D16" i="3"/>
  <c r="C16" i="3"/>
  <c r="D15" i="3"/>
  <c r="J13" i="3"/>
  <c r="H13" i="3"/>
  <c r="K13" i="3"/>
  <c r="J12" i="3"/>
  <c r="I12" i="3"/>
  <c r="L12" i="3" s="1"/>
  <c r="H12" i="3"/>
  <c r="K12" i="3"/>
  <c r="J11" i="3"/>
  <c r="H11" i="3"/>
  <c r="K11" i="3"/>
  <c r="J10" i="3"/>
  <c r="I10" i="3"/>
  <c r="L10" i="3" s="1"/>
  <c r="H10" i="3"/>
  <c r="K10" i="3"/>
  <c r="J9" i="3"/>
  <c r="I9" i="3"/>
  <c r="H9" i="3"/>
  <c r="K9" i="3"/>
  <c r="J8" i="3"/>
  <c r="H8" i="3"/>
  <c r="K8" i="3"/>
  <c r="J7" i="3"/>
  <c r="H7" i="3"/>
  <c r="K7" i="3"/>
  <c r="J6" i="3"/>
  <c r="H6" i="3"/>
  <c r="K6" i="3"/>
  <c r="J5" i="3"/>
  <c r="H5" i="3"/>
  <c r="K5" i="3"/>
  <c r="J4" i="3"/>
  <c r="I4" i="3"/>
  <c r="H4" i="3"/>
  <c r="K4" i="3"/>
  <c r="J3" i="3"/>
  <c r="I3" i="3"/>
  <c r="H3" i="3"/>
  <c r="E15" i="3"/>
  <c r="H59" i="2"/>
  <c r="H58" i="2"/>
  <c r="F58" i="2"/>
  <c r="H57" i="2"/>
  <c r="H56" i="2"/>
  <c r="H55" i="2"/>
  <c r="F55" i="2"/>
  <c r="H54" i="2"/>
  <c r="F54" i="2"/>
  <c r="H53" i="2"/>
  <c r="H52" i="2"/>
  <c r="F52" i="2"/>
  <c r="H51" i="2"/>
  <c r="F51" i="2"/>
  <c r="H50" i="2"/>
  <c r="F50" i="2"/>
  <c r="H49" i="2"/>
  <c r="F49" i="2"/>
  <c r="H48" i="2"/>
  <c r="H47" i="2"/>
  <c r="H46" i="2"/>
  <c r="F46" i="2"/>
  <c r="H45" i="2"/>
  <c r="H44" i="2"/>
  <c r="H43" i="2"/>
  <c r="F43" i="2"/>
  <c r="H42" i="2"/>
  <c r="H41" i="2"/>
  <c r="H40" i="2"/>
  <c r="H39" i="2"/>
  <c r="F39" i="2"/>
  <c r="H38" i="2"/>
  <c r="F38" i="2"/>
  <c r="H37" i="2"/>
  <c r="F37" i="2"/>
  <c r="H36" i="2"/>
  <c r="H35" i="2"/>
  <c r="H34" i="2"/>
  <c r="F34" i="2"/>
  <c r="H33" i="2"/>
  <c r="H32" i="2"/>
  <c r="H31" i="2"/>
  <c r="F31" i="2"/>
  <c r="H30" i="2"/>
  <c r="H29" i="2"/>
  <c r="F29" i="2"/>
  <c r="H28" i="2"/>
  <c r="F28" i="2"/>
  <c r="H27" i="2"/>
  <c r="H26" i="2"/>
  <c r="H25" i="2"/>
  <c r="H24" i="2"/>
  <c r="H23" i="2"/>
  <c r="F23" i="2"/>
  <c r="H22" i="2"/>
  <c r="H21" i="2"/>
  <c r="H20" i="2"/>
  <c r="H19" i="2"/>
  <c r="F19" i="2"/>
  <c r="H18" i="2"/>
  <c r="F18" i="2"/>
  <c r="H17" i="2"/>
  <c r="F17" i="2"/>
  <c r="H16" i="2"/>
  <c r="H15" i="2"/>
  <c r="H14" i="2"/>
  <c r="F14" i="2"/>
  <c r="H13" i="2"/>
  <c r="H12" i="2"/>
  <c r="H11" i="2"/>
  <c r="F11" i="2"/>
  <c r="H10" i="2"/>
  <c r="H9" i="2"/>
  <c r="H8" i="2"/>
  <c r="H7" i="2"/>
  <c r="F7" i="2"/>
  <c r="H6" i="2"/>
  <c r="F6" i="2"/>
  <c r="H5" i="2"/>
  <c r="F5" i="2"/>
  <c r="H4" i="2"/>
  <c r="H3" i="2"/>
  <c r="L8" i="3" l="1"/>
  <c r="L6" i="3"/>
  <c r="L4" i="3"/>
  <c r="L9" i="3"/>
  <c r="J16" i="3"/>
  <c r="F15" i="3"/>
  <c r="I7" i="3"/>
  <c r="L7" i="3" s="1"/>
  <c r="I5" i="3"/>
  <c r="L5" i="3" s="1"/>
  <c r="L3" i="3"/>
  <c r="F16" i="3"/>
  <c r="K3" i="3"/>
  <c r="J15" i="3"/>
  <c r="E16" i="3"/>
  <c r="L45" i="2"/>
  <c r="L53" i="2"/>
  <c r="F9" i="2"/>
  <c r="L14" i="2"/>
  <c r="L19" i="2"/>
  <c r="F41" i="2"/>
  <c r="L46" i="2"/>
  <c r="L51" i="2"/>
  <c r="C62" i="2"/>
  <c r="F10" i="2"/>
  <c r="F13" i="2"/>
  <c r="F15" i="2"/>
  <c r="L18" i="2"/>
  <c r="L23" i="2"/>
  <c r="L29" i="2"/>
  <c r="F42" i="2"/>
  <c r="F45" i="2"/>
  <c r="F47" i="2"/>
  <c r="L50" i="2"/>
  <c r="L55" i="2"/>
  <c r="L5" i="2"/>
  <c r="D61" i="2"/>
  <c r="L9" i="2"/>
  <c r="F22" i="2"/>
  <c r="F25" i="2"/>
  <c r="F27" i="2"/>
  <c r="L30" i="2"/>
  <c r="L35" i="2"/>
  <c r="L41" i="2"/>
  <c r="F57" i="2"/>
  <c r="F59" i="2"/>
  <c r="L36" i="2"/>
  <c r="L7" i="2"/>
  <c r="L13" i="2"/>
  <c r="L16" i="2"/>
  <c r="L34" i="2"/>
  <c r="L39" i="2"/>
  <c r="L33" i="2"/>
  <c r="L59" i="2"/>
  <c r="C61" i="2"/>
  <c r="L10" i="2"/>
  <c r="L15" i="2"/>
  <c r="F21" i="2"/>
  <c r="L26" i="2"/>
  <c r="L31" i="2"/>
  <c r="L37" i="2"/>
  <c r="L40" i="2"/>
  <c r="F53" i="2"/>
  <c r="E61" i="2"/>
  <c r="F26" i="2"/>
  <c r="F3" i="2"/>
  <c r="L6" i="2"/>
  <c r="L11" i="2"/>
  <c r="L21" i="2"/>
  <c r="L22" i="2"/>
  <c r="L24" i="2"/>
  <c r="L27" i="2"/>
  <c r="F30" i="2"/>
  <c r="F33" i="2"/>
  <c r="F35" i="2"/>
  <c r="L43" i="2"/>
  <c r="L8" i="2"/>
  <c r="D62" i="2"/>
  <c r="L58" i="2"/>
  <c r="E62" i="2"/>
  <c r="F16" i="2"/>
  <c r="F20" i="2"/>
  <c r="F44" i="2"/>
  <c r="F48" i="2"/>
  <c r="F56" i="2"/>
  <c r="F12" i="2"/>
  <c r="F24" i="2"/>
  <c r="F32" i="2"/>
  <c r="F36" i="2"/>
  <c r="F40" i="2"/>
  <c r="L4" i="2"/>
  <c r="L28" i="2"/>
  <c r="F4" i="2"/>
  <c r="F8" i="2"/>
  <c r="L44" i="2" l="1"/>
  <c r="L49" i="2"/>
  <c r="F61" i="2"/>
  <c r="L32" i="2"/>
  <c r="L20" i="2"/>
  <c r="L48" i="2"/>
  <c r="L12" i="2"/>
  <c r="L56" i="2"/>
  <c r="L38" i="2"/>
  <c r="L47" i="2"/>
  <c r="I15" i="3"/>
  <c r="L16" i="3"/>
  <c r="L15" i="3"/>
  <c r="I16" i="3"/>
  <c r="K16" i="3"/>
  <c r="K15" i="3"/>
  <c r="F62" i="2"/>
  <c r="L25" i="2"/>
  <c r="L42" i="2"/>
  <c r="L52" i="2"/>
  <c r="L57" i="2"/>
  <c r="L54" i="2"/>
  <c r="L17" i="2"/>
  <c r="I61" i="2"/>
  <c r="I62" i="2"/>
  <c r="K62" i="2"/>
  <c r="K61" i="2"/>
  <c r="L3" i="2"/>
  <c r="J62" i="2"/>
  <c r="J61" i="2"/>
  <c r="L62" i="2" l="1"/>
  <c r="L61" i="2"/>
</calcChain>
</file>

<file path=xl/sharedStrings.xml><?xml version="1.0" encoding="utf-8"?>
<sst xmlns="http://schemas.openxmlformats.org/spreadsheetml/2006/main" count="206" uniqueCount="162">
  <si>
    <t>Slit image angle</t>
  </si>
  <si>
    <t>Solenoid</t>
  </si>
  <si>
    <t>a2</t>
  </si>
  <si>
    <t>a3</t>
  </si>
  <si>
    <t>a3-a2</t>
  </si>
  <si>
    <t>current, A</t>
  </si>
  <si>
    <t>Gauss</t>
  </si>
  <si>
    <t xml:space="preserve">Field (B) </t>
  </si>
  <si>
    <t>@ cathode</t>
  </si>
  <si>
    <t>Beam size measured on viewers 1,2 &amp;3</t>
  </si>
  <si>
    <r>
      <t>r=sqrt(</t>
    </r>
    <r>
      <rPr>
        <sz val="11"/>
        <color theme="1"/>
        <rFont val="Calibri"/>
        <family val="2"/>
      </rPr>
      <t>σ</t>
    </r>
    <r>
      <rPr>
        <vertAlign val="subscript"/>
        <sz val="11"/>
        <color theme="1"/>
        <rFont val="Calibri"/>
        <family val="2"/>
      </rPr>
      <t>x</t>
    </r>
    <r>
      <rPr>
        <sz val="11"/>
        <color theme="1"/>
        <rFont val="Calibri"/>
        <family val="2"/>
      </rPr>
      <t>σ</t>
    </r>
    <r>
      <rPr>
        <vertAlign val="subscript"/>
        <sz val="11"/>
        <color theme="1"/>
        <rFont val="Calibri"/>
        <family val="2"/>
      </rPr>
      <t>y</t>
    </r>
    <r>
      <rPr>
        <sz val="12.65"/>
        <color theme="1"/>
        <rFont val="Calibri"/>
        <family val="2"/>
      </rPr>
      <t>)</t>
    </r>
  </si>
  <si>
    <t>σx_1</t>
  </si>
  <si>
    <t>σy_1</t>
  </si>
  <si>
    <t>σx_2</t>
  </si>
  <si>
    <t>σy_2</t>
  </si>
  <si>
    <t>σx_3</t>
  </si>
  <si>
    <t>σy_3</t>
  </si>
  <si>
    <t>r_1</t>
  </si>
  <si>
    <t>r_2</t>
  </si>
  <si>
    <t>r_3</t>
  </si>
  <si>
    <t>mm</t>
  </si>
  <si>
    <t>Beam rotation from viewer images</t>
  </si>
  <si>
    <t>ψ⁰_(V2-V1)</t>
  </si>
  <si>
    <t>ψ⁰_(V3-V1)</t>
  </si>
  <si>
    <t>ψ⁰_(V3-V2)</t>
  </si>
  <si>
    <r>
      <rPr>
        <sz val="11"/>
        <color theme="1"/>
        <rFont val="Calibri"/>
        <family val="2"/>
      </rPr>
      <t>R</t>
    </r>
    <r>
      <rPr>
        <sz val="11"/>
        <color theme="1"/>
        <rFont val="Calibri"/>
        <family val="2"/>
        <scheme val="minor"/>
      </rPr>
      <t>otation (° )</t>
    </r>
  </si>
  <si>
    <t>Tesla</t>
  </si>
  <si>
    <t>neV.s</t>
  </si>
  <si>
    <t>Beam rms on v1</t>
  </si>
  <si>
    <t>Beam rms on v2</t>
  </si>
  <si>
    <t>Beam rms on v3</t>
  </si>
  <si>
    <t>Beam rotation, deg</t>
  </si>
  <si>
    <t>deg</t>
  </si>
  <si>
    <t>Field, Bz</t>
  </si>
  <si>
    <r>
      <t>Canl, ave &lt;L&gt;=eB</t>
    </r>
    <r>
      <rPr>
        <vertAlign val="subscript"/>
        <sz val="11"/>
        <color theme="1"/>
        <rFont val="Calibri"/>
        <family val="2"/>
      </rPr>
      <t>z</t>
    </r>
    <r>
      <rPr>
        <sz val="11"/>
        <color theme="1"/>
        <rFont val="Calibri"/>
        <family val="2"/>
      </rPr>
      <t>a</t>
    </r>
    <r>
      <rPr>
        <vertAlign val="subscript"/>
        <sz val="11"/>
        <color theme="1"/>
        <rFont val="Calibri"/>
        <family val="2"/>
      </rPr>
      <t>o</t>
    </r>
    <r>
      <rPr>
        <vertAlign val="superscript"/>
        <sz val="11"/>
        <color theme="1"/>
        <rFont val="Calibri"/>
        <family val="2"/>
      </rPr>
      <t>2</t>
    </r>
  </si>
  <si>
    <r>
      <t>σ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, m</t>
    </r>
  </si>
  <si>
    <r>
      <t>σ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, m</t>
    </r>
  </si>
  <si>
    <r>
      <t>σ</t>
    </r>
    <r>
      <rPr>
        <vertAlign val="sub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, m</t>
    </r>
  </si>
  <si>
    <r>
      <t>a</t>
    </r>
    <r>
      <rPr>
        <vertAlign val="subscript"/>
        <sz val="11"/>
        <color theme="1"/>
        <rFont val="Calibri"/>
        <family val="2"/>
        <scheme val="minor"/>
      </rPr>
      <t>2</t>
    </r>
  </si>
  <si>
    <r>
      <t>a</t>
    </r>
    <r>
      <rPr>
        <vertAlign val="subscript"/>
        <sz val="11"/>
        <color theme="1"/>
        <rFont val="Calibri"/>
        <family val="2"/>
        <scheme val="minor"/>
      </rPr>
      <t>3</t>
    </r>
  </si>
  <si>
    <r>
      <t>a</t>
    </r>
    <r>
      <rPr>
        <vertAlign val="subscript"/>
        <sz val="11"/>
        <color theme="1"/>
        <rFont val="Calibri"/>
        <family val="2"/>
        <scheme val="minor"/>
      </rPr>
      <t>3-</t>
    </r>
    <r>
      <rPr>
        <sz val="11"/>
        <color theme="1"/>
        <rFont val="Calibri"/>
        <family val="2"/>
        <scheme val="minor"/>
      </rPr>
      <t>a</t>
    </r>
    <r>
      <rPr>
        <vertAlign val="subscript"/>
        <sz val="11"/>
        <color theme="1"/>
        <rFont val="Calibri"/>
        <family val="2"/>
        <scheme val="minor"/>
      </rPr>
      <t>2</t>
    </r>
  </si>
  <si>
    <r>
      <t>ave &lt;L&gt;=2P</t>
    </r>
    <r>
      <rPr>
        <vertAlign val="subscript"/>
        <sz val="11"/>
        <color theme="1"/>
        <rFont val="Calibri"/>
        <family val="2"/>
      </rPr>
      <t>z</t>
    </r>
    <r>
      <rPr>
        <sz val="11"/>
        <color theme="1"/>
        <rFont val="Calibri"/>
        <family val="2"/>
      </rPr>
      <t>σ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σ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sinθ/D</t>
    </r>
  </si>
  <si>
    <r>
      <t>sin ϕ</t>
    </r>
    <r>
      <rPr>
        <vertAlign val="subscript"/>
        <sz val="11"/>
        <color theme="1"/>
        <rFont val="Calibri"/>
        <family val="2"/>
      </rPr>
      <t>2</t>
    </r>
  </si>
  <si>
    <r>
      <t>sinϕ</t>
    </r>
    <r>
      <rPr>
        <vertAlign val="subscript"/>
        <sz val="11"/>
        <color theme="1"/>
        <rFont val="Calibri"/>
        <family val="2"/>
      </rPr>
      <t>3</t>
    </r>
  </si>
  <si>
    <r>
      <t>sinϕ</t>
    </r>
    <r>
      <rPr>
        <vertAlign val="subscript"/>
        <sz val="11"/>
        <color theme="1"/>
        <rFont val="Calibri"/>
        <family val="2"/>
      </rPr>
      <t>2-3</t>
    </r>
  </si>
  <si>
    <r>
      <t>ϕ</t>
    </r>
    <r>
      <rPr>
        <vertAlign val="subscript"/>
        <sz val="11"/>
        <color theme="1"/>
        <rFont val="Calibri"/>
        <family val="2"/>
      </rPr>
      <t>2</t>
    </r>
  </si>
  <si>
    <r>
      <t>ϕ</t>
    </r>
    <r>
      <rPr>
        <vertAlign val="subscript"/>
        <sz val="11"/>
        <color theme="1"/>
        <rFont val="Calibri"/>
        <family val="2"/>
      </rPr>
      <t>3</t>
    </r>
  </si>
  <si>
    <r>
      <t>ϕ</t>
    </r>
    <r>
      <rPr>
        <vertAlign val="subscript"/>
        <sz val="11"/>
        <color theme="1"/>
        <rFont val="Calibri"/>
        <family val="2"/>
      </rPr>
      <t>2-3</t>
    </r>
  </si>
  <si>
    <t>Viewer Calibration</t>
  </si>
  <si>
    <t>Laser size, mm:</t>
  </si>
  <si>
    <t>V#1</t>
  </si>
  <si>
    <t>V#2</t>
  </si>
  <si>
    <t>V#3</t>
  </si>
  <si>
    <r>
      <t>1/e</t>
    </r>
    <r>
      <rPr>
        <vertAlign val="superscript"/>
        <sz val="11"/>
        <color rgb="FF0000FF"/>
        <rFont val="Calibri"/>
        <family val="2"/>
        <scheme val="minor"/>
      </rPr>
      <t>2</t>
    </r>
    <r>
      <rPr>
        <sz val="11"/>
        <color rgb="FF0000FF"/>
        <rFont val="Calibri"/>
        <family val="2"/>
        <scheme val="minor"/>
      </rPr>
      <t>:</t>
    </r>
  </si>
  <si>
    <t>X,mm/pix</t>
  </si>
  <si>
    <t>RMS:</t>
  </si>
  <si>
    <t>Y,mm/pix</t>
  </si>
  <si>
    <t>FWHM:</t>
  </si>
  <si>
    <t>electron charge: e, C=</t>
  </si>
  <si>
    <t xml:space="preserve">1.602176e-19
</t>
  </si>
  <si>
    <t>V1</t>
  </si>
  <si>
    <r>
      <t>Electron mass, m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, eV/c</t>
    </r>
    <r>
      <rPr>
        <vertAlign val="superscript"/>
        <sz val="11"/>
        <color theme="1"/>
        <rFont val="Calibri"/>
        <family val="2"/>
        <scheme val="minor"/>
      </rPr>
      <t>2</t>
    </r>
  </si>
  <si>
    <t>V2</t>
  </si>
  <si>
    <t>L_ave= (2.0*pz*sigma1*sigma2*Sin_Phi)/(D * c )</t>
  </si>
  <si>
    <t>V3</t>
  </si>
  <si>
    <t>L_ave = 1.0e+9 * eOverme * mec2/c**2 * B_cath * a0**2;</t>
  </si>
  <si>
    <t>pz = beta_beamline*c*c*gamma_beamline*mec2/c**2</t>
  </si>
  <si>
    <t>HV, kV=</t>
  </si>
  <si>
    <r>
      <t>E/m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=γ =</t>
    </r>
  </si>
  <si>
    <r>
      <t>p/(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.m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) = </t>
    </r>
    <r>
      <rPr>
        <sz val="11"/>
        <color theme="1"/>
        <rFont val="Calibri"/>
        <family val="2"/>
      </rPr>
      <t>√(1-1/γ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= √(1-m</t>
    </r>
    <r>
      <rPr>
        <vertAlign val="subscript"/>
        <sz val="11"/>
        <color theme="1"/>
        <rFont val="Calibri"/>
        <family val="2"/>
        <scheme val="minor"/>
      </rPr>
      <t>e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/E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)=β = </t>
    </r>
  </si>
  <si>
    <t>speed of light: c , m/s=</t>
  </si>
  <si>
    <t>βγ=</t>
  </si>
  <si>
    <r>
      <t>Electron mass: m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c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eV=</t>
    </r>
  </si>
  <si>
    <t>pz=beta_beamline*c*c*gamma_beamline*mec2/c**2</t>
  </si>
  <si>
    <r>
      <t>laser rms: a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, m=</t>
    </r>
  </si>
  <si>
    <r>
      <t>momentum, P</t>
    </r>
    <r>
      <rPr>
        <vertAlign val="subscript"/>
        <sz val="11"/>
        <color theme="1"/>
        <rFont val="Calibri"/>
        <family val="2"/>
      </rPr>
      <t>z,</t>
    </r>
    <r>
      <rPr>
        <sz val="11"/>
        <color theme="1"/>
        <rFont val="Calibri"/>
        <family val="2"/>
      </rPr>
      <t xml:space="preserve"> eV/c=</t>
    </r>
  </si>
  <si>
    <r>
      <t>Electron Cyclotron Frequency/Field: e/m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, rad/(s.T), eOverme=</t>
    </r>
  </si>
  <si>
    <t>Cathode Solenoid Field: B_cathode (Bz), T=</t>
  </si>
  <si>
    <t>(example)</t>
  </si>
  <si>
    <t>( eOverme * mec2/c**2 )=</t>
  </si>
  <si>
    <t>Sin_Phi = L_ave*D * c / (2.0*pz*sigma1*sigma2)</t>
  </si>
  <si>
    <t>Viewer-gun distance</t>
  </si>
  <si>
    <t>Corrected=&gt;</t>
  </si>
  <si>
    <t>Net Rotations Measured</t>
  </si>
  <si>
    <t>File name</t>
  </si>
  <si>
    <t>S1-V2</t>
  </si>
  <si>
    <t>S1-V3</t>
  </si>
  <si>
    <t>S2-V3</t>
  </si>
  <si>
    <t>S1(V3-V2)</t>
  </si>
  <si>
    <t>B, Gauss</t>
  </si>
  <si>
    <t>Rotation_Sol_0A</t>
  </si>
  <si>
    <t>Rotation_Sol_1A</t>
  </si>
  <si>
    <t>Rotation_Sol_2A</t>
  </si>
  <si>
    <t>Rotation_Sol_3A</t>
  </si>
  <si>
    <t>Rotation_Sol_4A</t>
  </si>
  <si>
    <t>Rotation_Sol_5A</t>
  </si>
  <si>
    <t>Rotation_Sol_6A</t>
  </si>
  <si>
    <t>Rotation_Sol_7A</t>
  </si>
  <si>
    <t>Rotation_Sol_8A</t>
  </si>
  <si>
    <t>Rotation_Sol_9A</t>
  </si>
  <si>
    <t>Rotation_Sol_10A</t>
  </si>
  <si>
    <t>Rotation_Sol_15A</t>
  </si>
  <si>
    <t>Rotation_Sol_20A</t>
  </si>
  <si>
    <t>Rotation_Sol_25A</t>
  </si>
  <si>
    <t>Rotation_Sol_30A</t>
  </si>
  <si>
    <t>Rotation_Sol_35A</t>
  </si>
  <si>
    <t>Rotation_Sol_40A</t>
  </si>
  <si>
    <t>Rotation_Sol_45A</t>
  </si>
  <si>
    <t>Rotation_Sol_50A</t>
  </si>
  <si>
    <t>Rotation_Sol_60A</t>
  </si>
  <si>
    <t>Rotation_Sol_70A</t>
  </si>
  <si>
    <t>Rotation_Sol_75A</t>
  </si>
  <si>
    <t>Rotation_Sol_80A</t>
  </si>
  <si>
    <t>Rotation_Sol_90A</t>
  </si>
  <si>
    <t>Rotation_Sol_100A</t>
  </si>
  <si>
    <t>Rotation_Sol_110A</t>
  </si>
  <si>
    <t>Rotation_Sol_120A</t>
  </si>
  <si>
    <t>Rotation_Sol_125A</t>
  </si>
  <si>
    <t>Rotation_Sol_130A</t>
  </si>
  <si>
    <t>Rotation_Sol_140A</t>
  </si>
  <si>
    <t>Rotation_Sol_150A</t>
  </si>
  <si>
    <t>Rotation_Sol_160A</t>
  </si>
  <si>
    <t>Rotation_Sol_170A</t>
  </si>
  <si>
    <t>Rotation_Sol_175A</t>
  </si>
  <si>
    <t>Rotation_Sol_180A</t>
  </si>
  <si>
    <t>Rotation_Sol_190A</t>
  </si>
  <si>
    <t>Rotation_Sol_200A</t>
  </si>
  <si>
    <t>Rotation_Sol_205A</t>
  </si>
  <si>
    <t>Rotation_Sol_210A</t>
  </si>
  <si>
    <t>Rotation_Sol_215A</t>
  </si>
  <si>
    <t>Rotation_Sol_220A</t>
  </si>
  <si>
    <t>Rotation_Sol_225A</t>
  </si>
  <si>
    <t>Rotation_Sol_230A</t>
  </si>
  <si>
    <t>Rotation_Sol_235A</t>
  </si>
  <si>
    <t>Rotation_Sol_240A</t>
  </si>
  <si>
    <t>Rotation_Sol_245A</t>
  </si>
  <si>
    <t>Rotation_Sol_250A</t>
  </si>
  <si>
    <t>Rotation_Sol_260A</t>
  </si>
  <si>
    <t>Rotation_Sol_270A</t>
  </si>
  <si>
    <t>Rotation_Sol_275A</t>
  </si>
  <si>
    <t>Rotation_Sol_280A</t>
  </si>
  <si>
    <t>Rotation_Sol_290A</t>
  </si>
  <si>
    <t>Rotation_Sol_300A</t>
  </si>
  <si>
    <t>Rotation_Sol_325A</t>
  </si>
  <si>
    <t>Rotation_Sol_350A</t>
  </si>
  <si>
    <t>Rotation_Sol_375A</t>
  </si>
  <si>
    <t>Rotation_Sol_400A</t>
  </si>
  <si>
    <t>Max:</t>
  </si>
  <si>
    <t>Min:</t>
  </si>
  <si>
    <t>Gross Rotations Measured</t>
  </si>
  <si>
    <t>Rotation_Sol_0A_Foc_V1</t>
  </si>
  <si>
    <t>Rotation_Sol_25A_Foc_V1</t>
  </si>
  <si>
    <t>Rotation_Sol_50A_Foc_V1</t>
  </si>
  <si>
    <t>Rotation_Sol_75A_Foc_V1</t>
  </si>
  <si>
    <t>Rotation_Sol_100A_Foc_V1</t>
  </si>
  <si>
    <t>Rotation_Sol_150A_Foc_V1</t>
  </si>
  <si>
    <t>Rotation_Sol_200A_Foc_V1</t>
  </si>
  <si>
    <t>Rotation_Sol_250A_Foc_V1</t>
  </si>
  <si>
    <t>Rotation_Sol_300A_Foc_V1</t>
  </si>
  <si>
    <t>Rotation_Sol_350A_Foc_V1</t>
  </si>
  <si>
    <t>Rotation_Sol_400A_Foc_V1</t>
  </si>
  <si>
    <t xml:space="preserve">Gun Sol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</si>
</sst>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0.00_);\(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10"/>
      <color rgb="FF000000"/>
      <name val="Arial"/>
      <family val="2"/>
      <charset val="1"/>
    </font>
    <font>
      <vertAlign val="superscript"/>
      <sz val="11"/>
      <color rgb="FF0000FF"/>
      <name val="Calibri"/>
      <family val="2"/>
      <scheme val="minor"/>
    </font>
    <font>
      <sz val="12.65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90">
    <xf numFmtId="0" fontId="0" fillId="0" borderId="0" xfId="0"/>
    <xf numFmtId="0" fontId="0" fillId="0" borderId="3" xfId="0" applyBorder="1" applyAlignment="1">
      <alignment horizontal="right"/>
    </xf>
    <xf numFmtId="0" fontId="0" fillId="2" borderId="1" xfId="0" applyFill="1" applyBorder="1" applyAlignment="1">
      <alignment horizontal="right"/>
    </xf>
    <xf numFmtId="164" fontId="0" fillId="2" borderId="0" xfId="1" applyNumberFormat="1" applyFont="1" applyFill="1" applyBorder="1"/>
    <xf numFmtId="164" fontId="0" fillId="2" borderId="12" xfId="1" applyNumberFormat="1" applyFont="1" applyFill="1" applyBorder="1"/>
    <xf numFmtId="164" fontId="0" fillId="2" borderId="10" xfId="1" applyNumberFormat="1" applyFont="1" applyFill="1" applyBorder="1"/>
    <xf numFmtId="164" fontId="0" fillId="2" borderId="13" xfId="1" applyNumberFormat="1" applyFont="1" applyFill="1" applyBorder="1"/>
    <xf numFmtId="164" fontId="0" fillId="2" borderId="8" xfId="1" applyNumberFormat="1" applyFont="1" applyFill="1" applyBorder="1"/>
    <xf numFmtId="164" fontId="0" fillId="2" borderId="2" xfId="1" applyNumberFormat="1" applyFont="1" applyFill="1" applyBorder="1"/>
    <xf numFmtId="164" fontId="0" fillId="2" borderId="22" xfId="1" applyNumberFormat="1" applyFont="1" applyFill="1" applyBorder="1"/>
    <xf numFmtId="164" fontId="0" fillId="2" borderId="11" xfId="1" applyNumberFormat="1" applyFont="1" applyFill="1" applyBorder="1"/>
    <xf numFmtId="164" fontId="0" fillId="2" borderId="9" xfId="1" applyNumberFormat="1" applyFont="1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10" xfId="0" applyFill="1" applyBorder="1"/>
    <xf numFmtId="0" fontId="0" fillId="2" borderId="0" xfId="0" applyFill="1" applyBorder="1"/>
    <xf numFmtId="0" fontId="0" fillId="0" borderId="0" xfId="0"/>
    <xf numFmtId="0" fontId="0" fillId="2" borderId="9" xfId="0" applyFill="1" applyBorder="1" applyAlignment="1">
      <alignment horizontal="right"/>
    </xf>
    <xf numFmtId="0" fontId="0" fillId="2" borderId="10" xfId="0" applyFill="1" applyBorder="1"/>
    <xf numFmtId="0" fontId="0" fillId="2" borderId="0" xfId="0" applyFill="1" applyBorder="1"/>
    <xf numFmtId="0" fontId="0" fillId="2" borderId="7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0" fillId="2" borderId="8" xfId="0" applyFill="1" applyBorder="1"/>
    <xf numFmtId="164" fontId="0" fillId="2" borderId="0" xfId="1" applyNumberFormat="1" applyFont="1" applyFill="1" applyBorder="1"/>
    <xf numFmtId="164" fontId="0" fillId="2" borderId="12" xfId="1" applyNumberFormat="1" applyFont="1" applyFill="1" applyBorder="1"/>
    <xf numFmtId="164" fontId="0" fillId="2" borderId="11" xfId="1" applyNumberFormat="1" applyFont="1" applyFill="1" applyBorder="1"/>
    <xf numFmtId="4" fontId="0" fillId="2" borderId="0" xfId="1" applyNumberFormat="1" applyFont="1" applyFill="1" applyBorder="1"/>
    <xf numFmtId="4" fontId="0" fillId="2" borderId="10" xfId="1" applyNumberFormat="1" applyFont="1" applyFill="1" applyBorder="1"/>
    <xf numFmtId="0" fontId="0" fillId="2" borderId="11" xfId="0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" fontId="0" fillId="2" borderId="8" xfId="1" applyNumberFormat="1" applyFont="1" applyFill="1" applyBorder="1"/>
    <xf numFmtId="4" fontId="0" fillId="2" borderId="2" xfId="1" applyNumberFormat="1" applyFont="1" applyFill="1" applyBorder="1"/>
    <xf numFmtId="4" fontId="0" fillId="2" borderId="11" xfId="1" applyNumberFormat="1" applyFont="1" applyFill="1" applyBorder="1"/>
    <xf numFmtId="4" fontId="0" fillId="2" borderId="9" xfId="1" applyNumberFormat="1" applyFont="1" applyFill="1" applyBorder="1"/>
    <xf numFmtId="4" fontId="0" fillId="2" borderId="22" xfId="1" applyNumberFormat="1" applyFont="1" applyFill="1" applyBorder="1"/>
    <xf numFmtId="4" fontId="0" fillId="2" borderId="12" xfId="1" applyNumberFormat="1" applyFont="1" applyFill="1" applyBorder="1"/>
    <xf numFmtId="4" fontId="0" fillId="2" borderId="13" xfId="1" applyNumberFormat="1" applyFont="1" applyFill="1" applyBorder="1"/>
    <xf numFmtId="0" fontId="0" fillId="0" borderId="0" xfId="0"/>
    <xf numFmtId="11" fontId="0" fillId="0" borderId="0" xfId="0" applyNumberFormat="1"/>
    <xf numFmtId="2" fontId="0" fillId="0" borderId="0" xfId="1" applyNumberFormat="1" applyFont="1"/>
    <xf numFmtId="0" fontId="4" fillId="4" borderId="0" xfId="0" applyFont="1" applyFill="1" applyAlignment="1">
      <alignment horizontal="right"/>
    </xf>
    <xf numFmtId="11" fontId="0" fillId="5" borderId="0" xfId="0" applyNumberFormat="1" applyFill="1"/>
    <xf numFmtId="165" fontId="0" fillId="5" borderId="0" xfId="1" applyNumberFormat="1" applyFont="1" applyFill="1"/>
    <xf numFmtId="0" fontId="0" fillId="0" borderId="0" xfId="0" applyNumberFormat="1"/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Border="1"/>
    <xf numFmtId="0" fontId="0" fillId="0" borderId="14" xfId="0" applyBorder="1"/>
    <xf numFmtId="0" fontId="0" fillId="0" borderId="16" xfId="0" applyBorder="1"/>
    <xf numFmtId="0" fontId="0" fillId="0" borderId="18" xfId="0" applyBorder="1"/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0" fillId="5" borderId="0" xfId="0" applyFill="1" applyBorder="1"/>
    <xf numFmtId="0" fontId="0" fillId="5" borderId="18" xfId="0" applyFill="1" applyBorder="1"/>
    <xf numFmtId="0" fontId="0" fillId="5" borderId="17" xfId="0" applyFill="1" applyBorder="1"/>
    <xf numFmtId="0" fontId="0" fillId="5" borderId="19" xfId="0" applyFill="1" applyBorder="1"/>
    <xf numFmtId="0" fontId="3" fillId="0" borderId="17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2" fillId="3" borderId="14" xfId="0" applyFont="1" applyFill="1" applyBorder="1"/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11" fontId="0" fillId="0" borderId="0" xfId="0" applyNumberFormat="1"/>
    <xf numFmtId="43" fontId="0" fillId="0" borderId="0" xfId="0" applyNumberFormat="1" applyAlignment="1">
      <alignment horizontal="center"/>
    </xf>
    <xf numFmtId="11" fontId="0" fillId="0" borderId="0" xfId="0" applyNumberFormat="1" applyAlignment="1">
      <alignment horizontal="right"/>
    </xf>
    <xf numFmtId="0" fontId="4" fillId="4" borderId="0" xfId="0" applyFont="1" applyFill="1" applyAlignment="1">
      <alignment horizontal="right"/>
    </xf>
    <xf numFmtId="43" fontId="0" fillId="0" borderId="0" xfId="0" applyNumberFormat="1" applyAlignment="1">
      <alignment horizontal="center" wrapText="1"/>
    </xf>
    <xf numFmtId="0" fontId="0" fillId="0" borderId="0" xfId="0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0" borderId="0" xfId="0" applyFont="1" applyFill="1"/>
    <xf numFmtId="0" fontId="2" fillId="6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29"/>
  <sheetViews>
    <sheetView workbookViewId="0">
      <selection activeCell="V32" sqref="V32"/>
    </sheetView>
  </sheetViews>
  <sheetFormatPr defaultRowHeight="15" x14ac:dyDescent="0.25"/>
  <cols>
    <col min="2" max="2" width="9.7109375" bestFit="1" customWidth="1"/>
    <col min="3" max="3" width="10.42578125" bestFit="1" customWidth="1"/>
    <col min="4" max="12" width="7" bestFit="1" customWidth="1"/>
    <col min="13" max="18" width="11.5703125" bestFit="1" customWidth="1"/>
  </cols>
  <sheetData>
    <row r="1" spans="2:35" s="17" customFormat="1" x14ac:dyDescent="0.25"/>
    <row r="2" spans="2:35" ht="18" x14ac:dyDescent="0.35">
      <c r="B2" s="25"/>
      <c r="C2" s="2" t="s">
        <v>7</v>
      </c>
      <c r="D2" s="77" t="s">
        <v>9</v>
      </c>
      <c r="E2" s="78"/>
      <c r="F2" s="78"/>
      <c r="G2" s="78"/>
      <c r="H2" s="78"/>
      <c r="I2" s="79"/>
      <c r="J2" s="77" t="s">
        <v>10</v>
      </c>
      <c r="K2" s="78"/>
      <c r="L2" s="79"/>
      <c r="M2" s="77" t="s">
        <v>0</v>
      </c>
      <c r="N2" s="78"/>
      <c r="O2" s="79"/>
      <c r="P2" s="77" t="s">
        <v>21</v>
      </c>
      <c r="Q2" s="78"/>
      <c r="R2" s="79"/>
    </row>
    <row r="3" spans="2:35" x14ac:dyDescent="0.25">
      <c r="B3" s="31" t="s">
        <v>1</v>
      </c>
      <c r="C3" s="1" t="s">
        <v>8</v>
      </c>
      <c r="D3" s="32" t="s">
        <v>11</v>
      </c>
      <c r="E3" s="22" t="s">
        <v>12</v>
      </c>
      <c r="F3" s="22" t="s">
        <v>13</v>
      </c>
      <c r="G3" s="22" t="s">
        <v>14</v>
      </c>
      <c r="H3" s="22" t="s">
        <v>15</v>
      </c>
      <c r="I3" s="33" t="s">
        <v>16</v>
      </c>
      <c r="J3" s="32" t="s">
        <v>17</v>
      </c>
      <c r="K3" s="22" t="s">
        <v>18</v>
      </c>
      <c r="L3" s="33" t="s">
        <v>19</v>
      </c>
      <c r="M3" s="22" t="s">
        <v>2</v>
      </c>
      <c r="N3" s="22" t="s">
        <v>3</v>
      </c>
      <c r="O3" s="22" t="s">
        <v>4</v>
      </c>
      <c r="P3" s="32" t="s">
        <v>22</v>
      </c>
      <c r="Q3" s="22" t="s">
        <v>23</v>
      </c>
      <c r="R3" s="33" t="s">
        <v>24</v>
      </c>
      <c r="S3" s="47" t="s">
        <v>26</v>
      </c>
      <c r="T3" s="47" t="s">
        <v>27</v>
      </c>
      <c r="U3" s="47" t="s">
        <v>28</v>
      </c>
      <c r="V3" s="47" t="s">
        <v>29</v>
      </c>
      <c r="W3" s="47" t="s">
        <v>30</v>
      </c>
      <c r="X3" s="80" t="s">
        <v>31</v>
      </c>
      <c r="Y3" s="80"/>
      <c r="Z3" s="80"/>
      <c r="AA3" s="47" t="s">
        <v>27</v>
      </c>
      <c r="AB3" s="47" t="s">
        <v>27</v>
      </c>
      <c r="AC3" s="47" t="s">
        <v>27</v>
      </c>
      <c r="AD3" s="51"/>
      <c r="AE3" s="51"/>
      <c r="AF3" s="51"/>
      <c r="AG3" s="51" t="s">
        <v>32</v>
      </c>
      <c r="AH3" s="51" t="s">
        <v>32</v>
      </c>
      <c r="AI3" s="51" t="s">
        <v>32</v>
      </c>
    </row>
    <row r="4" spans="2:35" ht="18.75" x14ac:dyDescent="0.35">
      <c r="B4" s="18" t="s">
        <v>5</v>
      </c>
      <c r="C4" s="21" t="s">
        <v>6</v>
      </c>
      <c r="D4" s="34" t="s">
        <v>20</v>
      </c>
      <c r="E4" s="35" t="s">
        <v>20</v>
      </c>
      <c r="F4" s="35" t="s">
        <v>20</v>
      </c>
      <c r="G4" s="35" t="s">
        <v>20</v>
      </c>
      <c r="H4" s="35" t="s">
        <v>20</v>
      </c>
      <c r="I4" s="36" t="s">
        <v>20</v>
      </c>
      <c r="J4" s="34" t="s">
        <v>20</v>
      </c>
      <c r="K4" s="35" t="s">
        <v>20</v>
      </c>
      <c r="L4" s="36" t="s">
        <v>20</v>
      </c>
      <c r="M4" s="35" t="s">
        <v>25</v>
      </c>
      <c r="N4" s="35" t="s">
        <v>25</v>
      </c>
      <c r="O4" s="35" t="s">
        <v>25</v>
      </c>
      <c r="P4" s="34" t="s">
        <v>25</v>
      </c>
      <c r="Q4" s="35" t="s">
        <v>25</v>
      </c>
      <c r="R4" s="36" t="s">
        <v>25</v>
      </c>
      <c r="S4" s="47" t="s">
        <v>33</v>
      </c>
      <c r="T4" s="47" t="s">
        <v>34</v>
      </c>
      <c r="U4" s="47" t="s">
        <v>35</v>
      </c>
      <c r="V4" s="47" t="s">
        <v>36</v>
      </c>
      <c r="W4" s="47" t="s">
        <v>37</v>
      </c>
      <c r="X4" s="52" t="s">
        <v>38</v>
      </c>
      <c r="Y4" s="52" t="s">
        <v>39</v>
      </c>
      <c r="Z4" s="52" t="s">
        <v>40</v>
      </c>
      <c r="AA4" s="47" t="s">
        <v>41</v>
      </c>
      <c r="AB4" s="47" t="s">
        <v>41</v>
      </c>
      <c r="AC4" s="47" t="s">
        <v>41</v>
      </c>
      <c r="AD4" s="51" t="s">
        <v>42</v>
      </c>
      <c r="AE4" s="51" t="s">
        <v>43</v>
      </c>
      <c r="AF4" s="51" t="s">
        <v>44</v>
      </c>
      <c r="AG4" s="51" t="s">
        <v>45</v>
      </c>
      <c r="AH4" s="51" t="s">
        <v>46</v>
      </c>
      <c r="AI4" s="51" t="s">
        <v>47</v>
      </c>
    </row>
    <row r="5" spans="2:35" x14ac:dyDescent="0.25">
      <c r="B5" s="12">
        <v>0</v>
      </c>
      <c r="C5" s="16">
        <v>0</v>
      </c>
      <c r="D5" s="3">
        <v>1.61585761085802</v>
      </c>
      <c r="E5" s="3">
        <v>1.70348443976139</v>
      </c>
      <c r="F5" s="3">
        <v>2.1360549113374798</v>
      </c>
      <c r="G5" s="3">
        <v>2.2331937097641599</v>
      </c>
      <c r="H5" s="3">
        <v>4.6839012374440001</v>
      </c>
      <c r="I5" s="3">
        <v>5.00265699335952</v>
      </c>
      <c r="J5" s="7">
        <v>1.65909261253453</v>
      </c>
      <c r="K5" s="8">
        <v>2.184084337133001</v>
      </c>
      <c r="L5" s="9">
        <v>4.8406560796760321</v>
      </c>
      <c r="M5" s="37">
        <v>0</v>
      </c>
      <c r="N5" s="38">
        <v>0</v>
      </c>
      <c r="O5" s="41">
        <v>0</v>
      </c>
      <c r="P5" s="20">
        <v>0</v>
      </c>
      <c r="Q5" s="20">
        <v>0</v>
      </c>
      <c r="R5" s="23">
        <v>0</v>
      </c>
      <c r="S5" s="44">
        <v>0</v>
      </c>
      <c r="T5" s="48">
        <v>0</v>
      </c>
      <c r="U5" s="45">
        <v>1.6602492365721728E-3</v>
      </c>
      <c r="V5" s="45">
        <v>2.1851641505364282E-3</v>
      </c>
      <c r="W5" s="45">
        <v>4.8459007313057063E-3</v>
      </c>
      <c r="X5" s="44">
        <v>0</v>
      </c>
      <c r="Y5" s="44">
        <v>0</v>
      </c>
      <c r="Z5" s="44">
        <v>0</v>
      </c>
      <c r="AA5" s="49">
        <v>0</v>
      </c>
      <c r="AB5" s="49">
        <v>0</v>
      </c>
      <c r="AC5" s="49">
        <v>0</v>
      </c>
      <c r="AD5" s="50">
        <v>0</v>
      </c>
      <c r="AE5" s="50">
        <v>0</v>
      </c>
      <c r="AF5" s="50">
        <v>0</v>
      </c>
      <c r="AG5" s="46">
        <v>0</v>
      </c>
      <c r="AH5" s="46">
        <v>0</v>
      </c>
      <c r="AI5" s="46">
        <v>0</v>
      </c>
    </row>
    <row r="6" spans="2:35" x14ac:dyDescent="0.25">
      <c r="B6" s="13">
        <v>25</v>
      </c>
      <c r="C6" s="16">
        <v>90.65</v>
      </c>
      <c r="D6" s="3">
        <v>0.42530766392853003</v>
      </c>
      <c r="E6" s="3">
        <v>0.29192892145527</v>
      </c>
      <c r="F6" s="3">
        <v>0.62643426829625992</v>
      </c>
      <c r="G6" s="3">
        <v>0.30496395292038003</v>
      </c>
      <c r="H6" s="3">
        <v>0.97043439850539992</v>
      </c>
      <c r="I6" s="3">
        <v>0.52486275081709999</v>
      </c>
      <c r="J6" s="10">
        <v>1.65909261253453</v>
      </c>
      <c r="K6" s="3">
        <v>0.43708108024074133</v>
      </c>
      <c r="L6" s="4">
        <v>0.7136840112312185</v>
      </c>
      <c r="M6" s="39">
        <v>4.9000000000000004</v>
      </c>
      <c r="N6" s="29">
        <v>12.600000000000001</v>
      </c>
      <c r="O6" s="42">
        <v>7.7000000000000011</v>
      </c>
      <c r="P6" s="20">
        <v>13</v>
      </c>
      <c r="Q6" s="20">
        <v>48</v>
      </c>
      <c r="R6" s="23">
        <v>35</v>
      </c>
      <c r="S6" s="44">
        <v>9.0650000000000001E-3</v>
      </c>
      <c r="T6" s="48">
        <v>0.10280119125407626</v>
      </c>
      <c r="U6" s="45">
        <v>3.6476643498160616E-4</v>
      </c>
      <c r="V6" s="45">
        <v>4.9265754083170914E-4</v>
      </c>
      <c r="W6" s="45">
        <v>7.8013583080058257E-4</v>
      </c>
      <c r="X6" s="44">
        <v>4.9000000000000004</v>
      </c>
      <c r="Y6" s="44">
        <v>12.600000000000001</v>
      </c>
      <c r="Z6" s="44">
        <v>7.7000000000000011</v>
      </c>
      <c r="AA6" s="49">
        <v>0.12897906132573678</v>
      </c>
      <c r="AB6" s="49">
        <v>0.14521310541109644</v>
      </c>
      <c r="AC6" s="49">
        <v>0.16693817858228394</v>
      </c>
      <c r="AD6" s="50">
        <v>6.8080519128627517E-2</v>
      </c>
      <c r="AE6" s="50">
        <v>4.2993001741807348E-2</v>
      </c>
      <c r="AF6" s="50">
        <v>3.1832262118716106E-2</v>
      </c>
      <c r="AG6" s="46">
        <v>3.9037459986757677</v>
      </c>
      <c r="AH6" s="46">
        <v>2.4640770455944434</v>
      </c>
      <c r="AI6" s="46">
        <v>1.8241624287254883</v>
      </c>
    </row>
    <row r="7" spans="2:35" x14ac:dyDescent="0.25">
      <c r="B7" s="13">
        <v>50</v>
      </c>
      <c r="C7" s="20">
        <v>181.31</v>
      </c>
      <c r="D7" s="26">
        <v>1.4657345570843101</v>
      </c>
      <c r="E7" s="26">
        <v>1.32571110749682</v>
      </c>
      <c r="F7" s="26">
        <v>2.1970101206907002</v>
      </c>
      <c r="G7" s="26">
        <v>1.9998962296854601</v>
      </c>
      <c r="H7" s="26">
        <v>3.8064021195731996</v>
      </c>
      <c r="I7" s="26">
        <v>4.3842094252157802</v>
      </c>
      <c r="J7" s="28">
        <v>1.65909261253453</v>
      </c>
      <c r="K7" s="26">
        <v>2.0961374613679631</v>
      </c>
      <c r="L7" s="27">
        <v>4.0851026974598996</v>
      </c>
      <c r="M7" s="39">
        <v>-1.3</v>
      </c>
      <c r="N7" s="29">
        <v>-5.4</v>
      </c>
      <c r="O7" s="42">
        <v>-4.1000000000000005</v>
      </c>
      <c r="P7" s="20">
        <v>0</v>
      </c>
      <c r="Q7" s="20">
        <v>-5</v>
      </c>
      <c r="R7" s="23">
        <v>-5</v>
      </c>
      <c r="S7" s="44">
        <v>1.8131000000000001E-2</v>
      </c>
      <c r="T7" s="48">
        <v>0.20561372295947677</v>
      </c>
      <c r="U7" s="45">
        <v>1.3974776800313455E-3</v>
      </c>
      <c r="V7" s="45">
        <v>2.1007663363553177E-3</v>
      </c>
      <c r="W7" s="45">
        <v>4.1054834904090303E-3</v>
      </c>
      <c r="X7" s="44">
        <v>-1.3</v>
      </c>
      <c r="Y7" s="44">
        <v>-5.4</v>
      </c>
      <c r="Z7" s="44">
        <v>-4.1000000000000005</v>
      </c>
      <c r="AA7" s="49">
        <v>0.55965626721508921</v>
      </c>
      <c r="AB7" s="49">
        <v>1.2630371863298455</v>
      </c>
      <c r="AC7" s="49">
        <v>1.9990003300247454</v>
      </c>
      <c r="AD7" s="50">
        <v>8.3351646236998166E-3</v>
      </c>
      <c r="AE7" s="50">
        <v>4.2650843171954311E-3</v>
      </c>
      <c r="AF7" s="50">
        <v>2.8372313634238604E-3</v>
      </c>
      <c r="AG7" s="46">
        <v>0.4775752845149786</v>
      </c>
      <c r="AH7" s="46">
        <v>0.24437207153967425</v>
      </c>
      <c r="AI7" s="46">
        <v>0.16256160072711168</v>
      </c>
    </row>
    <row r="8" spans="2:35" x14ac:dyDescent="0.25">
      <c r="B8" s="13">
        <v>75</v>
      </c>
      <c r="C8" s="20">
        <v>271.95</v>
      </c>
      <c r="D8" s="26">
        <v>1.80762490983177</v>
      </c>
      <c r="E8" s="26">
        <v>1.82607628256625</v>
      </c>
      <c r="F8" s="26">
        <v>0.75361256130702003</v>
      </c>
      <c r="G8" s="26">
        <v>0.5919103173336</v>
      </c>
      <c r="H8" s="26">
        <v>1.6863866715203</v>
      </c>
      <c r="I8" s="26">
        <v>1.26284201219606</v>
      </c>
      <c r="J8" s="28">
        <v>1.65909261253453</v>
      </c>
      <c r="K8" s="26">
        <v>0.66788550688709014</v>
      </c>
      <c r="L8" s="27">
        <v>1.4593285913745786</v>
      </c>
      <c r="M8" s="39">
        <v>5.7</v>
      </c>
      <c r="N8" s="29">
        <v>9.3999999999999986</v>
      </c>
      <c r="O8" s="42">
        <v>3.6999999999999984</v>
      </c>
      <c r="P8" s="20">
        <v>4</v>
      </c>
      <c r="Q8" s="20">
        <v>7</v>
      </c>
      <c r="R8" s="23">
        <v>3</v>
      </c>
      <c r="S8" s="44">
        <v>2.7195E-2</v>
      </c>
      <c r="T8" s="48">
        <v>0.30840357376222877</v>
      </c>
      <c r="U8" s="45">
        <v>1.8168740193523726E-3</v>
      </c>
      <c r="V8" s="45">
        <v>6.7760228612575169E-4</v>
      </c>
      <c r="W8" s="45">
        <v>1.4897432586940458E-3</v>
      </c>
      <c r="X8" s="44">
        <v>5.7</v>
      </c>
      <c r="Y8" s="44">
        <v>9.3999999999999986</v>
      </c>
      <c r="Z8" s="44">
        <v>3.6999999999999984</v>
      </c>
      <c r="AA8" s="49">
        <v>1.0274260647125582</v>
      </c>
      <c r="AB8" s="49">
        <v>1.0341187828536944</v>
      </c>
      <c r="AC8" s="49">
        <v>0.21117562058405828</v>
      </c>
      <c r="AD8" s="50">
        <v>2.9812914834585164E-2</v>
      </c>
      <c r="AE8" s="50">
        <v>1.3560255520603139E-2</v>
      </c>
      <c r="AF8" s="50">
        <v>3.6359493548980083E-2</v>
      </c>
      <c r="AG8" s="46">
        <v>1.7084073336548564</v>
      </c>
      <c r="AH8" s="46">
        <v>0.77696922327562368</v>
      </c>
      <c r="AI8" s="46">
        <v>2.0837048117392101</v>
      </c>
    </row>
    <row r="9" spans="2:35" x14ac:dyDescent="0.25">
      <c r="B9" s="13">
        <v>100</v>
      </c>
      <c r="C9" s="20">
        <v>362.6</v>
      </c>
      <c r="D9" s="26">
        <v>4.1347723184161209</v>
      </c>
      <c r="E9" s="26">
        <v>4.6014573633708897</v>
      </c>
      <c r="F9" s="26">
        <v>1.2041520524549398</v>
      </c>
      <c r="G9" s="26">
        <v>1.6861142041831199</v>
      </c>
      <c r="H9" s="26">
        <v>1.7651360009039001</v>
      </c>
      <c r="I9" s="26">
        <v>3.2671168499415999</v>
      </c>
      <c r="J9" s="28">
        <v>1.65909261253453</v>
      </c>
      <c r="K9" s="26">
        <v>1.4248992524527941</v>
      </c>
      <c r="L9" s="27">
        <v>2.4014382296847994</v>
      </c>
      <c r="M9" s="39">
        <v>-2.8</v>
      </c>
      <c r="N9" s="29">
        <v>-7</v>
      </c>
      <c r="O9" s="42">
        <v>-4.2</v>
      </c>
      <c r="P9" s="20">
        <v>2</v>
      </c>
      <c r="Q9" s="20">
        <v>1</v>
      </c>
      <c r="R9" s="23">
        <v>-1</v>
      </c>
      <c r="S9" s="44">
        <v>3.6260000000000001E-2</v>
      </c>
      <c r="T9" s="48">
        <v>0.41120476501630504</v>
      </c>
      <c r="U9" s="45">
        <v>4.3743429216317967E-3</v>
      </c>
      <c r="V9" s="45">
        <v>1.4650875869686973E-3</v>
      </c>
      <c r="W9" s="45">
        <v>2.6258101238341028E-3</v>
      </c>
      <c r="X9" s="44">
        <v>-2.8</v>
      </c>
      <c r="Y9" s="44">
        <v>-7</v>
      </c>
      <c r="Z9" s="44">
        <v>-4.2</v>
      </c>
      <c r="AA9" s="49">
        <v>2.6305964006305205</v>
      </c>
      <c r="AB9" s="49">
        <v>3.2745345194489541</v>
      </c>
      <c r="AC9" s="49">
        <v>0.9133659983282264</v>
      </c>
      <c r="AD9" s="50">
        <v>7.6360091213882484E-3</v>
      </c>
      <c r="AE9" s="50">
        <v>4.2605602271767636E-3</v>
      </c>
      <c r="AF9" s="50">
        <v>1.2720844567728108E-2</v>
      </c>
      <c r="AG9" s="46">
        <v>0.43751534686965865</v>
      </c>
      <c r="AH9" s="46">
        <v>0.24411285792028636</v>
      </c>
      <c r="AI9" s="46">
        <v>0.72887036409403105</v>
      </c>
    </row>
    <row r="10" spans="2:35" x14ac:dyDescent="0.25">
      <c r="B10" s="13">
        <v>150</v>
      </c>
      <c r="C10" s="16">
        <v>543.9</v>
      </c>
      <c r="D10" s="3">
        <v>0.20374763160582002</v>
      </c>
      <c r="E10" s="3">
        <v>0.60434001812117999</v>
      </c>
      <c r="F10" s="3">
        <v>0.34931456162783997</v>
      </c>
      <c r="G10" s="3">
        <v>0.68990759978069993</v>
      </c>
      <c r="H10" s="3">
        <v>1.1394894175600001</v>
      </c>
      <c r="I10" s="3">
        <v>0.90492410193560002</v>
      </c>
      <c r="J10" s="10">
        <v>1.65909261253453</v>
      </c>
      <c r="K10" s="3">
        <v>0.49091218235149803</v>
      </c>
      <c r="L10" s="4">
        <v>1.0154562707722097</v>
      </c>
      <c r="M10" s="39">
        <v>12.799999999999999</v>
      </c>
      <c r="N10" s="29">
        <v>-40.599999999999994</v>
      </c>
      <c r="O10" s="42">
        <v>-53.399999999999991</v>
      </c>
      <c r="P10" s="20">
        <v>15</v>
      </c>
      <c r="Q10" s="20">
        <v>52</v>
      </c>
      <c r="R10" s="23">
        <v>37</v>
      </c>
      <c r="S10" s="44">
        <v>5.4390000000000001E-2</v>
      </c>
      <c r="T10" s="48">
        <v>0.61680714752445753</v>
      </c>
      <c r="U10" s="45">
        <v>4.5096560561072124E-4</v>
      </c>
      <c r="V10" s="45">
        <v>5.4680579697019332E-4</v>
      </c>
      <c r="W10" s="45">
        <v>1.0289129610893189E-3</v>
      </c>
      <c r="X10" s="44">
        <v>12.799999999999999</v>
      </c>
      <c r="Y10" s="44">
        <v>-40.599999999999994</v>
      </c>
      <c r="Z10" s="44">
        <v>-53.399999999999991</v>
      </c>
      <c r="AA10" s="49">
        <v>0.45905066925822763</v>
      </c>
      <c r="AB10" s="49">
        <v>0.70636854885658562</v>
      </c>
      <c r="AC10" s="49">
        <v>1.4642284923543543</v>
      </c>
      <c r="AD10" s="50">
        <v>0.29768543214588389</v>
      </c>
      <c r="AE10" s="50">
        <v>0.15820203080988893</v>
      </c>
      <c r="AF10" s="50">
        <v>0.13047351551197348</v>
      </c>
      <c r="AG10" s="46">
        <v>17.318637724087555</v>
      </c>
      <c r="AH10" s="46">
        <v>9.1025510430811849</v>
      </c>
      <c r="AI10" s="46">
        <v>7.4969558140701364</v>
      </c>
    </row>
    <row r="11" spans="2:35" x14ac:dyDescent="0.25">
      <c r="B11" s="13">
        <v>200</v>
      </c>
      <c r="C11" s="16">
        <v>725.2</v>
      </c>
      <c r="D11" s="3">
        <v>0.63951320075472007</v>
      </c>
      <c r="E11" s="3">
        <v>0.32529355075767002</v>
      </c>
      <c r="F11" s="3">
        <v>1.3209421881629999</v>
      </c>
      <c r="G11" s="3">
        <v>0.68969444026535998</v>
      </c>
      <c r="H11" s="3">
        <v>3.3347480737117001</v>
      </c>
      <c r="I11" s="3">
        <v>5.3348424647023798</v>
      </c>
      <c r="J11" s="10">
        <v>1.65909261253453</v>
      </c>
      <c r="K11" s="3">
        <v>0.95448754999108298</v>
      </c>
      <c r="L11" s="4">
        <v>4.2178614999453972</v>
      </c>
      <c r="M11" s="39">
        <v>5.8</v>
      </c>
      <c r="N11" s="29">
        <v>8.5</v>
      </c>
      <c r="O11" s="42">
        <v>2.7</v>
      </c>
      <c r="P11" s="20">
        <v>8</v>
      </c>
      <c r="Q11" s="20">
        <v>22</v>
      </c>
      <c r="R11" s="23">
        <v>14</v>
      </c>
      <c r="S11" s="44">
        <v>7.2520000000000001E-2</v>
      </c>
      <c r="T11" s="48">
        <v>0.82240953003261008</v>
      </c>
      <c r="U11" s="45">
        <v>5.0734260027326689E-4</v>
      </c>
      <c r="V11" s="45">
        <v>1.053699835200187E-3</v>
      </c>
      <c r="W11" s="45">
        <v>4.4486564734937482E-3</v>
      </c>
      <c r="X11" s="44">
        <v>5.8</v>
      </c>
      <c r="Y11" s="44">
        <v>8.5</v>
      </c>
      <c r="Z11" s="44">
        <v>2.7</v>
      </c>
      <c r="AA11" s="49">
        <v>0.45393838581765117</v>
      </c>
      <c r="AB11" s="49">
        <v>0.7803891905433098</v>
      </c>
      <c r="AC11" s="49">
        <v>0.71582432750209246</v>
      </c>
      <c r="AD11" s="50">
        <v>0.18308577654952526</v>
      </c>
      <c r="AE11" s="50">
        <v>4.3365329224044472E-2</v>
      </c>
      <c r="AF11" s="50">
        <v>2.0879835181954961E-2</v>
      </c>
      <c r="AG11" s="46">
        <v>10.549549417186611</v>
      </c>
      <c r="AH11" s="46">
        <v>2.485429753759433</v>
      </c>
      <c r="AI11" s="46">
        <v>1.196413376490395</v>
      </c>
    </row>
    <row r="12" spans="2:35" x14ac:dyDescent="0.25">
      <c r="B12" s="13">
        <v>250</v>
      </c>
      <c r="C12" s="16">
        <v>906.5</v>
      </c>
      <c r="D12" s="3">
        <v>1.4261631553602001</v>
      </c>
      <c r="E12" s="3">
        <v>0.81340185853475999</v>
      </c>
      <c r="F12" s="3">
        <v>2.5474145873470198</v>
      </c>
      <c r="G12" s="3">
        <v>1.6069871483045399</v>
      </c>
      <c r="H12" s="3">
        <v>8.6779039123413995</v>
      </c>
      <c r="I12" s="3">
        <v>4.9211257921574401</v>
      </c>
      <c r="J12" s="10">
        <v>1.65909261253453</v>
      </c>
      <c r="K12" s="3">
        <v>2.0232801346502103</v>
      </c>
      <c r="L12" s="4">
        <v>6.5349106164420654</v>
      </c>
      <c r="M12" s="39">
        <v>-4.2</v>
      </c>
      <c r="N12" s="29">
        <v>-7.8999999999999995</v>
      </c>
      <c r="O12" s="42">
        <v>-3.6999999999999993</v>
      </c>
      <c r="P12" s="20">
        <v>2</v>
      </c>
      <c r="Q12" s="20">
        <v>-7</v>
      </c>
      <c r="R12" s="23">
        <v>-9</v>
      </c>
      <c r="S12" s="44">
        <v>9.0649999999999994E-2</v>
      </c>
      <c r="T12" s="48">
        <v>1.0280119125407625</v>
      </c>
      <c r="U12" s="45">
        <v>1.1609401210171788E-3</v>
      </c>
      <c r="V12" s="45">
        <v>2.1297568845579941E-3</v>
      </c>
      <c r="W12" s="45">
        <v>7.054200712131295E-3</v>
      </c>
      <c r="X12" s="44">
        <v>-4.2</v>
      </c>
      <c r="Y12" s="44">
        <v>-7.8999999999999995</v>
      </c>
      <c r="Z12" s="44">
        <v>-3.6999999999999993</v>
      </c>
      <c r="AA12" s="49">
        <v>1.5215729581517938</v>
      </c>
      <c r="AB12" s="49">
        <v>2.6330802838788667</v>
      </c>
      <c r="AC12" s="49">
        <v>3.1429345049231272</v>
      </c>
      <c r="AD12" s="50">
        <v>4.948151759457272E-2</v>
      </c>
      <c r="AE12" s="50">
        <v>1.4939127344957425E-2</v>
      </c>
      <c r="AF12" s="50">
        <v>8.1433859580387468E-3</v>
      </c>
      <c r="AG12" s="46">
        <v>2.8362403108428715</v>
      </c>
      <c r="AH12" s="46">
        <v>0.8559807877671457</v>
      </c>
      <c r="AI12" s="46">
        <v>0.46658680336864233</v>
      </c>
    </row>
    <row r="13" spans="2:35" x14ac:dyDescent="0.25">
      <c r="B13" s="14">
        <v>300</v>
      </c>
      <c r="C13" s="15">
        <v>1087.8</v>
      </c>
      <c r="D13" s="5">
        <v>2.09447365615623</v>
      </c>
      <c r="E13" s="5">
        <v>1.6879722041239198</v>
      </c>
      <c r="F13" s="5">
        <v>3.4997418123361799</v>
      </c>
      <c r="G13" s="5">
        <v>3.0683302530225598</v>
      </c>
      <c r="H13" s="5">
        <v>7.5596011553083002</v>
      </c>
      <c r="I13" s="5">
        <v>6.6934588087645599</v>
      </c>
      <c r="J13" s="11">
        <v>1.65909261253453</v>
      </c>
      <c r="K13" s="5">
        <v>3.2769442596051435</v>
      </c>
      <c r="L13" s="6">
        <v>7.1133591884386869</v>
      </c>
      <c r="M13" s="40">
        <v>-7.7</v>
      </c>
      <c r="N13" s="30">
        <v>-17.7</v>
      </c>
      <c r="O13" s="43">
        <v>-10</v>
      </c>
      <c r="P13" s="19">
        <v>-2</v>
      </c>
      <c r="Q13" s="19">
        <v>-2</v>
      </c>
      <c r="R13" s="24">
        <v>0</v>
      </c>
      <c r="S13" s="44">
        <v>0.10878</v>
      </c>
      <c r="T13" s="48">
        <v>1.2336142950489151</v>
      </c>
      <c r="U13" s="45">
        <v>1.9021133060660991E-3</v>
      </c>
      <c r="V13" s="45">
        <v>3.2911125242558641E-3</v>
      </c>
      <c r="W13" s="45">
        <v>7.1396764790838552E-3</v>
      </c>
      <c r="X13" s="44">
        <v>-7.7</v>
      </c>
      <c r="Y13" s="44">
        <v>-17.7</v>
      </c>
      <c r="Z13" s="44">
        <v>-10</v>
      </c>
      <c r="AA13" s="49">
        <v>7.0478138224177256</v>
      </c>
      <c r="AB13" s="49">
        <v>9.6586112346905999</v>
      </c>
      <c r="AC13" s="49">
        <v>13.227317624464945</v>
      </c>
      <c r="AD13" s="50">
        <v>2.3452275817124019E-2</v>
      </c>
      <c r="AE13" s="50">
        <v>1.0810584889967428E-2</v>
      </c>
      <c r="AF13" s="50">
        <v>6.2480262263939291E-3</v>
      </c>
      <c r="AG13" s="46">
        <v>1.3438396308696146</v>
      </c>
      <c r="AH13" s="46">
        <v>0.61941295366505367</v>
      </c>
      <c r="AI13" s="46">
        <v>0.35798786226350637</v>
      </c>
    </row>
    <row r="15" spans="2:35" ht="15.75" thickBot="1" x14ac:dyDescent="0.3"/>
    <row r="16" spans="2:35" x14ac:dyDescent="0.25">
      <c r="B16" s="54"/>
      <c r="C16" s="81" t="s">
        <v>48</v>
      </c>
      <c r="D16" s="81"/>
      <c r="E16" s="82"/>
      <c r="M16" s="67"/>
      <c r="N16" s="67"/>
      <c r="O16" s="67"/>
      <c r="P16" s="69" t="s">
        <v>81</v>
      </c>
      <c r="Q16" s="68" t="s">
        <v>20</v>
      </c>
    </row>
    <row r="17" spans="2:17" x14ac:dyDescent="0.25">
      <c r="B17" s="57"/>
      <c r="C17" s="60" t="s">
        <v>50</v>
      </c>
      <c r="D17" s="60" t="s">
        <v>51</v>
      </c>
      <c r="E17" s="61" t="s">
        <v>52</v>
      </c>
      <c r="M17" s="70" t="s">
        <v>58</v>
      </c>
      <c r="N17" s="73" t="s">
        <v>59</v>
      </c>
      <c r="O17" s="67"/>
      <c r="P17" s="68" t="s">
        <v>60</v>
      </c>
      <c r="Q17" s="68">
        <v>0</v>
      </c>
    </row>
    <row r="18" spans="2:17" ht="18.75" x14ac:dyDescent="0.35">
      <c r="B18" s="62" t="s">
        <v>54</v>
      </c>
      <c r="C18" s="53">
        <v>0.11710980090000001</v>
      </c>
      <c r="D18" s="53">
        <v>0.1135317738</v>
      </c>
      <c r="E18" s="56">
        <v>0.115332937</v>
      </c>
      <c r="M18" s="70" t="s">
        <v>61</v>
      </c>
      <c r="N18" s="67">
        <v>510998.91</v>
      </c>
      <c r="O18" s="67"/>
      <c r="P18" s="68" t="s">
        <v>62</v>
      </c>
      <c r="Q18" s="68">
        <v>500</v>
      </c>
    </row>
    <row r="19" spans="2:17" ht="15.75" thickBot="1" x14ac:dyDescent="0.3">
      <c r="B19" s="63" t="s">
        <v>56</v>
      </c>
      <c r="C19" s="58">
        <v>0.1158494073</v>
      </c>
      <c r="D19" s="58">
        <v>0.1121892186</v>
      </c>
      <c r="E19" s="59">
        <v>0.11286157419999999</v>
      </c>
      <c r="M19" s="67"/>
      <c r="N19" s="70" t="s">
        <v>63</v>
      </c>
      <c r="O19" s="67"/>
      <c r="P19" s="68" t="s">
        <v>64</v>
      </c>
      <c r="Q19" s="68">
        <v>1796</v>
      </c>
    </row>
    <row r="20" spans="2:17" ht="15.75" thickBot="1" x14ac:dyDescent="0.3">
      <c r="M20" s="67"/>
      <c r="N20" s="70" t="s">
        <v>65</v>
      </c>
      <c r="O20" s="67"/>
      <c r="P20" s="67"/>
      <c r="Q20" s="67"/>
    </row>
    <row r="21" spans="2:17" x14ac:dyDescent="0.25">
      <c r="B21" s="66" t="s">
        <v>49</v>
      </c>
      <c r="C21" s="55" t="s">
        <v>20</v>
      </c>
      <c r="M21" s="67"/>
      <c r="N21" s="70" t="s">
        <v>66</v>
      </c>
      <c r="O21" s="71"/>
      <c r="P21" s="70" t="s">
        <v>67</v>
      </c>
      <c r="Q21" s="67">
        <v>300</v>
      </c>
    </row>
    <row r="22" spans="2:17" ht="18.75" x14ac:dyDescent="0.35">
      <c r="B22" s="64" t="s">
        <v>53</v>
      </c>
      <c r="C22" s="56">
        <v>0.4259662280303278</v>
      </c>
      <c r="M22" s="67"/>
      <c r="N22" s="67"/>
      <c r="O22" s="67"/>
      <c r="P22" s="76" t="s">
        <v>68</v>
      </c>
      <c r="Q22" s="75">
        <v>1.5870854010236537</v>
      </c>
    </row>
    <row r="23" spans="2:17" ht="18.75" x14ac:dyDescent="0.35">
      <c r="B23" s="64" t="s">
        <v>55</v>
      </c>
      <c r="C23" s="56">
        <v>0.10649155700758201</v>
      </c>
      <c r="M23" s="67"/>
      <c r="N23" s="67"/>
      <c r="O23" s="67"/>
      <c r="P23" s="70" t="s">
        <v>69</v>
      </c>
      <c r="Q23" s="72">
        <v>0.77652550791867769</v>
      </c>
    </row>
    <row r="24" spans="2:17" ht="15.75" thickBot="1" x14ac:dyDescent="0.3">
      <c r="B24" s="65" t="s">
        <v>57</v>
      </c>
      <c r="C24" s="59">
        <v>0.25076845306801004</v>
      </c>
      <c r="M24" s="70" t="s">
        <v>70</v>
      </c>
      <c r="N24" s="67">
        <v>299792458</v>
      </c>
      <c r="O24" s="67"/>
      <c r="P24" s="70" t="s">
        <v>71</v>
      </c>
      <c r="Q24" s="67">
        <v>1.2324122971402112</v>
      </c>
    </row>
    <row r="25" spans="2:17" ht="18.75" x14ac:dyDescent="0.35">
      <c r="M25" s="70" t="s">
        <v>72</v>
      </c>
      <c r="N25" s="67">
        <v>510998.91</v>
      </c>
      <c r="O25" s="67"/>
      <c r="P25" s="67"/>
      <c r="Q25" s="70" t="s">
        <v>73</v>
      </c>
    </row>
    <row r="26" spans="2:17" ht="18" x14ac:dyDescent="0.35">
      <c r="M26" s="70" t="s">
        <v>74</v>
      </c>
      <c r="N26" s="67">
        <v>1.0649155700758201E-4</v>
      </c>
      <c r="O26" s="67"/>
      <c r="P26" s="74" t="s">
        <v>75</v>
      </c>
      <c r="Q26" s="67">
        <v>629761.34050924401</v>
      </c>
    </row>
    <row r="27" spans="2:17" ht="18" x14ac:dyDescent="0.35">
      <c r="M27" s="70" t="s">
        <v>76</v>
      </c>
      <c r="N27" s="71">
        <v>175882008800</v>
      </c>
      <c r="O27" s="67"/>
      <c r="P27" s="67"/>
      <c r="Q27" s="67"/>
    </row>
    <row r="28" spans="2:17" x14ac:dyDescent="0.25">
      <c r="M28" s="70" t="s">
        <v>77</v>
      </c>
      <c r="N28" s="67">
        <v>0.2</v>
      </c>
      <c r="O28" s="67" t="s">
        <v>78</v>
      </c>
      <c r="P28" s="67"/>
      <c r="Q28" s="67"/>
    </row>
    <row r="29" spans="2:17" x14ac:dyDescent="0.25">
      <c r="M29" s="70" t="s">
        <v>79</v>
      </c>
      <c r="N29" s="71">
        <v>0.99999996563834703</v>
      </c>
      <c r="O29" s="67"/>
      <c r="P29" s="67"/>
      <c r="Q29" s="70" t="s">
        <v>80</v>
      </c>
    </row>
  </sheetData>
  <mergeCells count="6">
    <mergeCell ref="C16:E16"/>
    <mergeCell ref="J2:L2"/>
    <mergeCell ref="D2:I2"/>
    <mergeCell ref="P2:R2"/>
    <mergeCell ref="M2:O2"/>
    <mergeCell ref="X3:Z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17.85546875" bestFit="1" customWidth="1"/>
    <col min="2" max="2" width="10" customWidth="1"/>
  </cols>
  <sheetData>
    <row r="1" spans="1:12" ht="15" customHeight="1" x14ac:dyDescent="0.25">
      <c r="A1" s="84"/>
      <c r="B1" s="84" t="s">
        <v>161</v>
      </c>
      <c r="C1" s="85" t="s">
        <v>149</v>
      </c>
      <c r="D1" s="85"/>
      <c r="E1" s="85"/>
      <c r="F1" s="86"/>
      <c r="G1" s="89" t="s">
        <v>82</v>
      </c>
      <c r="H1" s="84"/>
      <c r="I1" s="88" t="s">
        <v>83</v>
      </c>
      <c r="J1" s="88"/>
      <c r="K1" s="88"/>
      <c r="L1" s="88"/>
    </row>
    <row r="2" spans="1:12" x14ac:dyDescent="0.25">
      <c r="A2" s="89" t="s">
        <v>84</v>
      </c>
      <c r="B2" s="89" t="s">
        <v>5</v>
      </c>
      <c r="C2" s="89" t="s">
        <v>85</v>
      </c>
      <c r="D2" s="89" t="s">
        <v>86</v>
      </c>
      <c r="E2" s="89" t="s">
        <v>87</v>
      </c>
      <c r="F2" s="89" t="s">
        <v>88</v>
      </c>
      <c r="G2" s="87"/>
      <c r="H2" s="89" t="s">
        <v>89</v>
      </c>
      <c r="I2" s="89" t="s">
        <v>85</v>
      </c>
      <c r="J2" s="89" t="s">
        <v>86</v>
      </c>
      <c r="K2" s="89" t="s">
        <v>87</v>
      </c>
      <c r="L2" s="89" t="s">
        <v>88</v>
      </c>
    </row>
    <row r="3" spans="1:12" x14ac:dyDescent="0.25">
      <c r="A3" s="67" t="s">
        <v>90</v>
      </c>
      <c r="B3" s="67">
        <v>0</v>
      </c>
      <c r="C3" s="67">
        <v>-0.2</v>
      </c>
      <c r="D3" s="67">
        <v>-0.3</v>
      </c>
      <c r="E3" s="67">
        <v>2.2000000000000002</v>
      </c>
      <c r="F3" s="67">
        <f>D3-C3</f>
        <v>-9.9999999999999978E-2</v>
      </c>
      <c r="G3" s="67"/>
      <c r="H3" s="70">
        <f>3.626*B3</f>
        <v>0</v>
      </c>
      <c r="I3" s="83">
        <f>C3-$C$3</f>
        <v>0</v>
      </c>
      <c r="J3" s="83">
        <f>D3-$D$3</f>
        <v>0</v>
      </c>
      <c r="K3" s="83">
        <f>E3-$E$3</f>
        <v>0</v>
      </c>
      <c r="L3" s="67">
        <f>J3-I3</f>
        <v>0</v>
      </c>
    </row>
    <row r="4" spans="1:12" x14ac:dyDescent="0.25">
      <c r="A4" s="67" t="s">
        <v>91</v>
      </c>
      <c r="B4" s="67">
        <v>1</v>
      </c>
      <c r="C4" s="67">
        <v>-0.2</v>
      </c>
      <c r="D4" s="67">
        <v>-0.6</v>
      </c>
      <c r="E4" s="67">
        <v>0.9</v>
      </c>
      <c r="F4" s="67">
        <f t="shared" ref="F4:F59" si="0">D4-C4</f>
        <v>-0.39999999999999997</v>
      </c>
      <c r="G4" s="67"/>
      <c r="H4" s="70">
        <f>3.626*B4</f>
        <v>3.6259999999999999</v>
      </c>
      <c r="I4" s="83">
        <f t="shared" ref="I4:I59" si="1">C4-$C$3</f>
        <v>0</v>
      </c>
      <c r="J4" s="83">
        <f t="shared" ref="J4:J59" si="2">D4-$D$3</f>
        <v>-0.3</v>
      </c>
      <c r="K4" s="83">
        <f t="shared" ref="K4:K59" si="3">E4-$E$3</f>
        <v>-1.3000000000000003</v>
      </c>
      <c r="L4" s="67">
        <f t="shared" ref="L4:L59" si="4">J4-I4</f>
        <v>-0.3</v>
      </c>
    </row>
    <row r="5" spans="1:12" x14ac:dyDescent="0.25">
      <c r="A5" s="67" t="s">
        <v>92</v>
      </c>
      <c r="B5" s="67">
        <v>2</v>
      </c>
      <c r="C5" s="67">
        <v>-0.4</v>
      </c>
      <c r="D5" s="67">
        <v>-0.3</v>
      </c>
      <c r="E5" s="67">
        <v>1.3</v>
      </c>
      <c r="F5" s="67">
        <f t="shared" si="0"/>
        <v>0.10000000000000003</v>
      </c>
      <c r="G5" s="67"/>
      <c r="H5" s="70">
        <f>3.626*B5</f>
        <v>7.2519999999999998</v>
      </c>
      <c r="I5" s="83">
        <f t="shared" si="1"/>
        <v>-0.2</v>
      </c>
      <c r="J5" s="83">
        <f t="shared" si="2"/>
        <v>0</v>
      </c>
      <c r="K5" s="83">
        <f t="shared" si="3"/>
        <v>-0.90000000000000013</v>
      </c>
      <c r="L5" s="67">
        <f t="shared" si="4"/>
        <v>0.2</v>
      </c>
    </row>
    <row r="6" spans="1:12" x14ac:dyDescent="0.25">
      <c r="A6" s="67" t="s">
        <v>93</v>
      </c>
      <c r="B6" s="67">
        <v>3</v>
      </c>
      <c r="C6" s="67">
        <v>-0.3</v>
      </c>
      <c r="D6" s="67">
        <v>0.1</v>
      </c>
      <c r="E6" s="67">
        <v>1.5</v>
      </c>
      <c r="F6" s="67">
        <f t="shared" si="0"/>
        <v>0.4</v>
      </c>
      <c r="G6" s="67"/>
      <c r="H6" s="70">
        <f>3.626*B6</f>
        <v>10.878</v>
      </c>
      <c r="I6" s="83">
        <f t="shared" si="1"/>
        <v>-9.9999999999999978E-2</v>
      </c>
      <c r="J6" s="83">
        <f t="shared" si="2"/>
        <v>0.4</v>
      </c>
      <c r="K6" s="83">
        <f t="shared" si="3"/>
        <v>-0.70000000000000018</v>
      </c>
      <c r="L6" s="67">
        <f t="shared" si="4"/>
        <v>0.5</v>
      </c>
    </row>
    <row r="7" spans="1:12" x14ac:dyDescent="0.25">
      <c r="A7" s="67" t="s">
        <v>94</v>
      </c>
      <c r="B7" s="67">
        <v>4</v>
      </c>
      <c r="C7" s="67">
        <v>-0.2</v>
      </c>
      <c r="D7" s="67">
        <v>-0.3</v>
      </c>
      <c r="E7" s="67">
        <v>1.2</v>
      </c>
      <c r="F7" s="67">
        <f t="shared" si="0"/>
        <v>-9.9999999999999978E-2</v>
      </c>
      <c r="G7" s="67"/>
      <c r="H7" s="70">
        <f>3.626*B7</f>
        <v>14.504</v>
      </c>
      <c r="I7" s="83">
        <f t="shared" si="1"/>
        <v>0</v>
      </c>
      <c r="J7" s="83">
        <f t="shared" si="2"/>
        <v>0</v>
      </c>
      <c r="K7" s="83">
        <f t="shared" si="3"/>
        <v>-1.0000000000000002</v>
      </c>
      <c r="L7" s="67">
        <f t="shared" si="4"/>
        <v>0</v>
      </c>
    </row>
    <row r="8" spans="1:12" x14ac:dyDescent="0.25">
      <c r="A8" s="67" t="s">
        <v>95</v>
      </c>
      <c r="B8" s="67">
        <v>5</v>
      </c>
      <c r="C8" s="67">
        <v>-0.3</v>
      </c>
      <c r="D8" s="67">
        <v>0</v>
      </c>
      <c r="E8" s="67">
        <v>1.2</v>
      </c>
      <c r="F8" s="67">
        <f t="shared" si="0"/>
        <v>0.3</v>
      </c>
      <c r="G8" s="67"/>
      <c r="H8" s="70">
        <f>3.626*B8</f>
        <v>18.13</v>
      </c>
      <c r="I8" s="83">
        <f t="shared" si="1"/>
        <v>-9.9999999999999978E-2</v>
      </c>
      <c r="J8" s="83">
        <f t="shared" si="2"/>
        <v>0.3</v>
      </c>
      <c r="K8" s="83">
        <f t="shared" si="3"/>
        <v>-1.0000000000000002</v>
      </c>
      <c r="L8" s="67">
        <f t="shared" si="4"/>
        <v>0.39999999999999997</v>
      </c>
    </row>
    <row r="9" spans="1:12" x14ac:dyDescent="0.25">
      <c r="A9" s="67" t="s">
        <v>96</v>
      </c>
      <c r="B9" s="67">
        <v>6</v>
      </c>
      <c r="C9" s="67">
        <v>-0.1</v>
      </c>
      <c r="D9" s="67">
        <v>-0.1</v>
      </c>
      <c r="E9" s="67">
        <v>1.6</v>
      </c>
      <c r="F9" s="67">
        <f t="shared" si="0"/>
        <v>0</v>
      </c>
      <c r="G9" s="67"/>
      <c r="H9" s="70">
        <f>3.626*B9</f>
        <v>21.756</v>
      </c>
      <c r="I9" s="83">
        <f t="shared" si="1"/>
        <v>0.1</v>
      </c>
      <c r="J9" s="83">
        <f t="shared" si="2"/>
        <v>0.19999999999999998</v>
      </c>
      <c r="K9" s="83">
        <f t="shared" si="3"/>
        <v>-0.60000000000000009</v>
      </c>
      <c r="L9" s="67">
        <f t="shared" si="4"/>
        <v>9.9999999999999978E-2</v>
      </c>
    </row>
    <row r="10" spans="1:12" x14ac:dyDescent="0.25">
      <c r="A10" s="67" t="s">
        <v>97</v>
      </c>
      <c r="B10" s="67">
        <v>7</v>
      </c>
      <c r="C10" s="67">
        <v>-0.3</v>
      </c>
      <c r="D10" s="67">
        <v>0.2</v>
      </c>
      <c r="E10" s="67">
        <v>1.7</v>
      </c>
      <c r="F10" s="67">
        <f t="shared" si="0"/>
        <v>0.5</v>
      </c>
      <c r="G10" s="67"/>
      <c r="H10" s="70">
        <f>3.626*B10</f>
        <v>25.381999999999998</v>
      </c>
      <c r="I10" s="83">
        <f t="shared" si="1"/>
        <v>-9.9999999999999978E-2</v>
      </c>
      <c r="J10" s="83">
        <f t="shared" si="2"/>
        <v>0.5</v>
      </c>
      <c r="K10" s="83">
        <f t="shared" si="3"/>
        <v>-0.50000000000000022</v>
      </c>
      <c r="L10" s="67">
        <f t="shared" si="4"/>
        <v>0.6</v>
      </c>
    </row>
    <row r="11" spans="1:12" x14ac:dyDescent="0.25">
      <c r="A11" s="67" t="s">
        <v>98</v>
      </c>
      <c r="B11" s="67">
        <v>8</v>
      </c>
      <c r="C11" s="67">
        <v>-0.6</v>
      </c>
      <c r="D11" s="67">
        <v>-0.2</v>
      </c>
      <c r="E11" s="67">
        <v>1.4</v>
      </c>
      <c r="F11" s="67">
        <f t="shared" si="0"/>
        <v>0.39999999999999997</v>
      </c>
      <c r="G11" s="67"/>
      <c r="H11" s="70">
        <f>3.626*B11</f>
        <v>29.007999999999999</v>
      </c>
      <c r="I11" s="83">
        <f t="shared" si="1"/>
        <v>-0.39999999999999997</v>
      </c>
      <c r="J11" s="83">
        <f t="shared" si="2"/>
        <v>9.9999999999999978E-2</v>
      </c>
      <c r="K11" s="83">
        <f t="shared" si="3"/>
        <v>-0.80000000000000027</v>
      </c>
      <c r="L11" s="67">
        <f t="shared" si="4"/>
        <v>0.49999999999999994</v>
      </c>
    </row>
    <row r="12" spans="1:12" x14ac:dyDescent="0.25">
      <c r="A12" s="67" t="s">
        <v>99</v>
      </c>
      <c r="B12" s="67">
        <v>9</v>
      </c>
      <c r="C12" s="67">
        <v>-0.4</v>
      </c>
      <c r="D12" s="67">
        <v>0.1</v>
      </c>
      <c r="E12" s="67">
        <v>1.8</v>
      </c>
      <c r="F12" s="67">
        <f t="shared" si="0"/>
        <v>0.5</v>
      </c>
      <c r="G12" s="67"/>
      <c r="H12" s="70">
        <f>3.626*B12</f>
        <v>32.634</v>
      </c>
      <c r="I12" s="83">
        <f t="shared" si="1"/>
        <v>-0.2</v>
      </c>
      <c r="J12" s="83">
        <f t="shared" si="2"/>
        <v>0.4</v>
      </c>
      <c r="K12" s="83">
        <f t="shared" si="3"/>
        <v>-0.40000000000000013</v>
      </c>
      <c r="L12" s="67">
        <f t="shared" si="4"/>
        <v>0.60000000000000009</v>
      </c>
    </row>
    <row r="13" spans="1:12" x14ac:dyDescent="0.25">
      <c r="A13" s="67" t="s">
        <v>100</v>
      </c>
      <c r="B13" s="67">
        <v>10</v>
      </c>
      <c r="C13" s="67">
        <v>-0.2</v>
      </c>
      <c r="D13" s="67">
        <v>0.2</v>
      </c>
      <c r="E13" s="67">
        <v>1.6</v>
      </c>
      <c r="F13" s="67">
        <f t="shared" si="0"/>
        <v>0.4</v>
      </c>
      <c r="G13" s="67"/>
      <c r="H13" s="70">
        <f>3.626*B13</f>
        <v>36.26</v>
      </c>
      <c r="I13" s="83">
        <f t="shared" si="1"/>
        <v>0</v>
      </c>
      <c r="J13" s="83">
        <f t="shared" si="2"/>
        <v>0.5</v>
      </c>
      <c r="K13" s="83">
        <f t="shared" si="3"/>
        <v>-0.60000000000000009</v>
      </c>
      <c r="L13" s="67">
        <f t="shared" si="4"/>
        <v>0.5</v>
      </c>
    </row>
    <row r="14" spans="1:12" x14ac:dyDescent="0.25">
      <c r="A14" s="67" t="s">
        <v>101</v>
      </c>
      <c r="B14" s="67">
        <v>15</v>
      </c>
      <c r="C14" s="67">
        <v>-0.3</v>
      </c>
      <c r="D14" s="67">
        <v>0.5</v>
      </c>
      <c r="E14" s="67">
        <v>1</v>
      </c>
      <c r="F14" s="67">
        <f t="shared" si="0"/>
        <v>0.8</v>
      </c>
      <c r="G14" s="67"/>
      <c r="H14" s="70">
        <f>3.626*B14</f>
        <v>54.39</v>
      </c>
      <c r="I14" s="83">
        <f t="shared" si="1"/>
        <v>-9.9999999999999978E-2</v>
      </c>
      <c r="J14" s="83">
        <f t="shared" si="2"/>
        <v>0.8</v>
      </c>
      <c r="K14" s="83">
        <f t="shared" si="3"/>
        <v>-1.2000000000000002</v>
      </c>
      <c r="L14" s="67">
        <f t="shared" si="4"/>
        <v>0.9</v>
      </c>
    </row>
    <row r="15" spans="1:12" x14ac:dyDescent="0.25">
      <c r="A15" s="83" t="s">
        <v>102</v>
      </c>
      <c r="B15" s="67">
        <v>20</v>
      </c>
      <c r="C15" s="67">
        <v>-1.6</v>
      </c>
      <c r="D15" s="67">
        <v>0</v>
      </c>
      <c r="E15" s="67">
        <v>1.5</v>
      </c>
      <c r="F15" s="67">
        <f t="shared" si="0"/>
        <v>1.6</v>
      </c>
      <c r="G15" s="67"/>
      <c r="H15" s="70">
        <f>3.626*B15</f>
        <v>72.52</v>
      </c>
      <c r="I15" s="83">
        <f t="shared" si="1"/>
        <v>-1.4000000000000001</v>
      </c>
      <c r="J15" s="83">
        <f t="shared" si="2"/>
        <v>0.3</v>
      </c>
      <c r="K15" s="83">
        <f t="shared" si="3"/>
        <v>-0.70000000000000018</v>
      </c>
      <c r="L15" s="67">
        <f t="shared" si="4"/>
        <v>1.7000000000000002</v>
      </c>
    </row>
    <row r="16" spans="1:12" x14ac:dyDescent="0.25">
      <c r="A16" s="83" t="s">
        <v>103</v>
      </c>
      <c r="B16" s="67">
        <v>25</v>
      </c>
      <c r="C16" s="67">
        <v>4.7</v>
      </c>
      <c r="D16" s="67">
        <v>15.9</v>
      </c>
      <c r="E16" s="67">
        <v>17.600000000000001</v>
      </c>
      <c r="F16" s="67">
        <f t="shared" si="0"/>
        <v>11.2</v>
      </c>
      <c r="G16" s="67"/>
      <c r="H16" s="70">
        <f>3.626*B16</f>
        <v>90.649999999999991</v>
      </c>
      <c r="I16" s="83">
        <f t="shared" si="1"/>
        <v>4.9000000000000004</v>
      </c>
      <c r="J16" s="83">
        <f t="shared" si="2"/>
        <v>16.2</v>
      </c>
      <c r="K16" s="83">
        <f t="shared" si="3"/>
        <v>15.400000000000002</v>
      </c>
      <c r="L16" s="67">
        <f t="shared" si="4"/>
        <v>11.299999999999999</v>
      </c>
    </row>
    <row r="17" spans="1:12" x14ac:dyDescent="0.25">
      <c r="A17" s="83" t="s">
        <v>104</v>
      </c>
      <c r="B17" s="67">
        <v>30</v>
      </c>
      <c r="C17" s="67">
        <v>0.8</v>
      </c>
      <c r="D17" s="67">
        <v>4.0999999999999996</v>
      </c>
      <c r="E17" s="67">
        <v>3.8</v>
      </c>
      <c r="F17" s="67">
        <f t="shared" si="0"/>
        <v>3.3</v>
      </c>
      <c r="G17" s="67"/>
      <c r="H17" s="70">
        <f>3.626*B17</f>
        <v>108.78</v>
      </c>
      <c r="I17" s="83">
        <f t="shared" si="1"/>
        <v>1</v>
      </c>
      <c r="J17" s="83">
        <f t="shared" si="2"/>
        <v>4.3999999999999995</v>
      </c>
      <c r="K17" s="83">
        <f t="shared" si="3"/>
        <v>1.5999999999999996</v>
      </c>
      <c r="L17" s="67">
        <f t="shared" si="4"/>
        <v>3.3999999999999995</v>
      </c>
    </row>
    <row r="18" spans="1:12" x14ac:dyDescent="0.25">
      <c r="A18" s="83" t="s">
        <v>105</v>
      </c>
      <c r="B18" s="67">
        <v>35</v>
      </c>
      <c r="C18" s="67">
        <v>-0.6</v>
      </c>
      <c r="D18" s="67">
        <v>0.8</v>
      </c>
      <c r="E18" s="67">
        <v>2.2000000000000002</v>
      </c>
      <c r="F18" s="67">
        <f t="shared" si="0"/>
        <v>1.4</v>
      </c>
      <c r="G18" s="67"/>
      <c r="H18" s="70">
        <f>3.626*B18</f>
        <v>126.91</v>
      </c>
      <c r="I18" s="83">
        <f t="shared" si="1"/>
        <v>-0.39999999999999997</v>
      </c>
      <c r="J18" s="83">
        <f t="shared" si="2"/>
        <v>1.1000000000000001</v>
      </c>
      <c r="K18" s="83">
        <f t="shared" si="3"/>
        <v>0</v>
      </c>
      <c r="L18" s="67">
        <f t="shared" si="4"/>
        <v>1.5</v>
      </c>
    </row>
    <row r="19" spans="1:12" x14ac:dyDescent="0.25">
      <c r="A19" s="83" t="s">
        <v>106</v>
      </c>
      <c r="B19" s="67">
        <v>40</v>
      </c>
      <c r="C19" s="67">
        <v>-1.2</v>
      </c>
      <c r="D19" s="67">
        <v>-1.2</v>
      </c>
      <c r="E19" s="67">
        <v>1</v>
      </c>
      <c r="F19" s="67">
        <f t="shared" si="0"/>
        <v>0</v>
      </c>
      <c r="G19" s="67"/>
      <c r="H19" s="70">
        <f>3.626*B19</f>
        <v>145.04</v>
      </c>
      <c r="I19" s="83">
        <f t="shared" si="1"/>
        <v>-1</v>
      </c>
      <c r="J19" s="83">
        <f t="shared" si="2"/>
        <v>-0.89999999999999991</v>
      </c>
      <c r="K19" s="83">
        <f t="shared" si="3"/>
        <v>-1.2000000000000002</v>
      </c>
      <c r="L19" s="67">
        <f t="shared" si="4"/>
        <v>0.10000000000000009</v>
      </c>
    </row>
    <row r="20" spans="1:12" x14ac:dyDescent="0.25">
      <c r="A20" s="83" t="s">
        <v>107</v>
      </c>
      <c r="B20" s="67">
        <v>45</v>
      </c>
      <c r="C20" s="67">
        <v>-1.9</v>
      </c>
      <c r="D20" s="67">
        <v>-2.8</v>
      </c>
      <c r="E20" s="67">
        <v>0.9</v>
      </c>
      <c r="F20" s="67">
        <f t="shared" si="0"/>
        <v>-0.89999999999999991</v>
      </c>
      <c r="G20" s="67"/>
      <c r="H20" s="70">
        <f>3.626*B20</f>
        <v>163.16999999999999</v>
      </c>
      <c r="I20" s="83">
        <f t="shared" si="1"/>
        <v>-1.7</v>
      </c>
      <c r="J20" s="83">
        <f t="shared" si="2"/>
        <v>-2.5</v>
      </c>
      <c r="K20" s="83">
        <f t="shared" si="3"/>
        <v>-1.3000000000000003</v>
      </c>
      <c r="L20" s="67">
        <f t="shared" si="4"/>
        <v>-0.8</v>
      </c>
    </row>
    <row r="21" spans="1:12" x14ac:dyDescent="0.25">
      <c r="A21" s="83" t="s">
        <v>108</v>
      </c>
      <c r="B21" s="67">
        <v>50</v>
      </c>
      <c r="C21" s="67">
        <v>-1.5</v>
      </c>
      <c r="D21" s="67">
        <v>-2.1</v>
      </c>
      <c r="E21" s="67">
        <v>1.6</v>
      </c>
      <c r="F21" s="67">
        <f t="shared" si="0"/>
        <v>-0.60000000000000009</v>
      </c>
      <c r="G21" s="67"/>
      <c r="H21" s="70">
        <f>3.626*B21</f>
        <v>181.29999999999998</v>
      </c>
      <c r="I21" s="83">
        <f t="shared" si="1"/>
        <v>-1.3</v>
      </c>
      <c r="J21" s="83">
        <f t="shared" si="2"/>
        <v>-1.8</v>
      </c>
      <c r="K21" s="83">
        <f t="shared" si="3"/>
        <v>-0.60000000000000009</v>
      </c>
      <c r="L21" s="67">
        <f t="shared" si="4"/>
        <v>-0.5</v>
      </c>
    </row>
    <row r="22" spans="1:12" x14ac:dyDescent="0.25">
      <c r="A22" s="83" t="s">
        <v>109</v>
      </c>
      <c r="B22" s="67">
        <v>60</v>
      </c>
      <c r="C22" s="67">
        <v>-1.6</v>
      </c>
      <c r="D22" s="67">
        <v>-1.1000000000000001</v>
      </c>
      <c r="E22" s="67">
        <v>2.2000000000000002</v>
      </c>
      <c r="F22" s="67">
        <f t="shared" si="0"/>
        <v>0.5</v>
      </c>
      <c r="G22" s="67"/>
      <c r="H22" s="70">
        <f>3.626*B22</f>
        <v>217.56</v>
      </c>
      <c r="I22" s="83">
        <f t="shared" si="1"/>
        <v>-1.4000000000000001</v>
      </c>
      <c r="J22" s="83">
        <f t="shared" si="2"/>
        <v>-0.8</v>
      </c>
      <c r="K22" s="83">
        <f t="shared" si="3"/>
        <v>0</v>
      </c>
      <c r="L22" s="67">
        <f t="shared" si="4"/>
        <v>0.60000000000000009</v>
      </c>
    </row>
    <row r="23" spans="1:12" x14ac:dyDescent="0.25">
      <c r="A23" s="83" t="s">
        <v>110</v>
      </c>
      <c r="B23" s="67">
        <v>70</v>
      </c>
      <c r="C23" s="67">
        <v>3.9</v>
      </c>
      <c r="D23" s="67">
        <v>10.4</v>
      </c>
      <c r="E23" s="67">
        <v>8.5</v>
      </c>
      <c r="F23" s="67">
        <f t="shared" si="0"/>
        <v>6.5</v>
      </c>
      <c r="G23" s="67"/>
      <c r="H23" s="70">
        <f>3.626*B23</f>
        <v>253.82</v>
      </c>
      <c r="I23" s="83">
        <f t="shared" si="1"/>
        <v>4.0999999999999996</v>
      </c>
      <c r="J23" s="83">
        <f t="shared" si="2"/>
        <v>10.700000000000001</v>
      </c>
      <c r="K23" s="83">
        <f t="shared" si="3"/>
        <v>6.3</v>
      </c>
      <c r="L23" s="67">
        <f t="shared" si="4"/>
        <v>6.6000000000000014</v>
      </c>
    </row>
    <row r="24" spans="1:12" x14ac:dyDescent="0.25">
      <c r="A24" s="83" t="s">
        <v>111</v>
      </c>
      <c r="B24" s="67">
        <v>75</v>
      </c>
      <c r="C24" s="67">
        <v>5.5</v>
      </c>
      <c r="D24" s="67">
        <v>12.7</v>
      </c>
      <c r="E24" s="67">
        <v>8.4</v>
      </c>
      <c r="F24" s="67">
        <f t="shared" si="0"/>
        <v>7.1999999999999993</v>
      </c>
      <c r="G24" s="67"/>
      <c r="H24" s="70">
        <f>3.626*B24</f>
        <v>271.95</v>
      </c>
      <c r="I24" s="83">
        <f t="shared" si="1"/>
        <v>5.7</v>
      </c>
      <c r="J24" s="83">
        <f t="shared" si="2"/>
        <v>13</v>
      </c>
      <c r="K24" s="83">
        <f t="shared" si="3"/>
        <v>6.2</v>
      </c>
      <c r="L24" s="67">
        <f t="shared" si="4"/>
        <v>7.3</v>
      </c>
    </row>
    <row r="25" spans="1:12" x14ac:dyDescent="0.25">
      <c r="A25" s="83" t="s">
        <v>112</v>
      </c>
      <c r="B25" s="67">
        <v>80</v>
      </c>
      <c r="C25" s="67">
        <v>-0.2</v>
      </c>
      <c r="D25" s="67">
        <v>1.5</v>
      </c>
      <c r="E25" s="67">
        <v>2.8</v>
      </c>
      <c r="F25" s="67">
        <f t="shared" si="0"/>
        <v>1.7</v>
      </c>
      <c r="G25" s="67"/>
      <c r="H25" s="70">
        <f>3.626*B25</f>
        <v>290.08</v>
      </c>
      <c r="I25" s="83">
        <f t="shared" si="1"/>
        <v>0</v>
      </c>
      <c r="J25" s="83">
        <f t="shared" si="2"/>
        <v>1.8</v>
      </c>
      <c r="K25" s="83">
        <f t="shared" si="3"/>
        <v>0.59999999999999964</v>
      </c>
      <c r="L25" s="67">
        <f t="shared" si="4"/>
        <v>1.8</v>
      </c>
    </row>
    <row r="26" spans="1:12" x14ac:dyDescent="0.25">
      <c r="A26" s="83" t="s">
        <v>113</v>
      </c>
      <c r="B26" s="67">
        <v>90</v>
      </c>
      <c r="C26" s="67">
        <v>-1.9</v>
      </c>
      <c r="D26" s="67">
        <v>-3.1</v>
      </c>
      <c r="E26" s="67">
        <v>-0.2</v>
      </c>
      <c r="F26" s="67">
        <f t="shared" si="0"/>
        <v>-1.2000000000000002</v>
      </c>
      <c r="G26" s="67"/>
      <c r="H26" s="70">
        <f>3.626*B26</f>
        <v>326.33999999999997</v>
      </c>
      <c r="I26" s="83">
        <f t="shared" si="1"/>
        <v>-1.7</v>
      </c>
      <c r="J26" s="83">
        <f t="shared" si="2"/>
        <v>-2.8000000000000003</v>
      </c>
      <c r="K26" s="83">
        <f t="shared" si="3"/>
        <v>-2.4000000000000004</v>
      </c>
      <c r="L26" s="67">
        <f t="shared" si="4"/>
        <v>-1.1000000000000003</v>
      </c>
    </row>
    <row r="27" spans="1:12" x14ac:dyDescent="0.25">
      <c r="A27" s="83" t="s">
        <v>114</v>
      </c>
      <c r="B27" s="67">
        <v>100</v>
      </c>
      <c r="C27" s="67">
        <v>-3</v>
      </c>
      <c r="D27" s="67">
        <v>-3.7</v>
      </c>
      <c r="E27" s="67">
        <v>1</v>
      </c>
      <c r="F27" s="67">
        <f t="shared" si="0"/>
        <v>-0.70000000000000018</v>
      </c>
      <c r="G27" s="67"/>
      <c r="H27" s="70">
        <f>3.626*B27</f>
        <v>362.59999999999997</v>
      </c>
      <c r="I27" s="83">
        <f t="shared" si="1"/>
        <v>-2.8</v>
      </c>
      <c r="J27" s="83">
        <f t="shared" si="2"/>
        <v>-3.4000000000000004</v>
      </c>
      <c r="K27" s="83">
        <f t="shared" si="3"/>
        <v>-1.2000000000000002</v>
      </c>
      <c r="L27" s="67">
        <f t="shared" si="4"/>
        <v>-0.60000000000000053</v>
      </c>
    </row>
    <row r="28" spans="1:12" x14ac:dyDescent="0.25">
      <c r="A28" s="83" t="s">
        <v>115</v>
      </c>
      <c r="B28" s="67">
        <v>110</v>
      </c>
      <c r="C28" s="67">
        <v>3</v>
      </c>
      <c r="D28" s="67">
        <v>7.1</v>
      </c>
      <c r="E28" s="67">
        <v>2.1</v>
      </c>
      <c r="F28" s="67">
        <f t="shared" si="0"/>
        <v>4.0999999999999996</v>
      </c>
      <c r="G28" s="67"/>
      <c r="H28" s="70">
        <f>3.626*B28</f>
        <v>398.86</v>
      </c>
      <c r="I28" s="83">
        <f t="shared" si="1"/>
        <v>3.2</v>
      </c>
      <c r="J28" s="83">
        <f t="shared" si="2"/>
        <v>7.3999999999999995</v>
      </c>
      <c r="K28" s="83">
        <f t="shared" si="3"/>
        <v>-0.10000000000000009</v>
      </c>
      <c r="L28" s="67">
        <f t="shared" si="4"/>
        <v>4.1999999999999993</v>
      </c>
    </row>
    <row r="29" spans="1:12" x14ac:dyDescent="0.25">
      <c r="A29" s="83" t="s">
        <v>116</v>
      </c>
      <c r="B29" s="67">
        <v>120</v>
      </c>
      <c r="C29" s="67">
        <v>8.9</v>
      </c>
      <c r="D29" s="67">
        <v>12.4</v>
      </c>
      <c r="E29" s="67">
        <v>11.3</v>
      </c>
      <c r="F29" s="67">
        <f t="shared" si="0"/>
        <v>3.5</v>
      </c>
      <c r="G29" s="67"/>
      <c r="H29" s="70">
        <f>3.626*B29</f>
        <v>435.12</v>
      </c>
      <c r="I29" s="83">
        <f t="shared" si="1"/>
        <v>9.1</v>
      </c>
      <c r="J29" s="83">
        <f t="shared" si="2"/>
        <v>12.700000000000001</v>
      </c>
      <c r="K29" s="83">
        <f t="shared" si="3"/>
        <v>9.1000000000000014</v>
      </c>
      <c r="L29" s="67">
        <f t="shared" si="4"/>
        <v>3.6000000000000014</v>
      </c>
    </row>
    <row r="30" spans="1:12" x14ac:dyDescent="0.25">
      <c r="A30" s="83" t="s">
        <v>117</v>
      </c>
      <c r="B30" s="67">
        <v>125</v>
      </c>
      <c r="C30" s="67">
        <v>0.5</v>
      </c>
      <c r="D30" s="67">
        <v>6.5</v>
      </c>
      <c r="E30" s="67">
        <v>7.2</v>
      </c>
      <c r="F30" s="67">
        <f t="shared" si="0"/>
        <v>6</v>
      </c>
      <c r="G30" s="67"/>
      <c r="H30" s="70">
        <f>3.626*B30</f>
        <v>453.25</v>
      </c>
      <c r="I30" s="83">
        <f t="shared" si="1"/>
        <v>0.7</v>
      </c>
      <c r="J30" s="83">
        <f t="shared" si="2"/>
        <v>6.8</v>
      </c>
      <c r="K30" s="83">
        <f t="shared" si="3"/>
        <v>5</v>
      </c>
      <c r="L30" s="67">
        <f t="shared" si="4"/>
        <v>6.1</v>
      </c>
    </row>
    <row r="31" spans="1:12" x14ac:dyDescent="0.25">
      <c r="A31" s="83" t="s">
        <v>118</v>
      </c>
      <c r="B31" s="67">
        <v>130</v>
      </c>
      <c r="C31" s="67">
        <v>-0.5</v>
      </c>
      <c r="D31" s="67">
        <v>3.3</v>
      </c>
      <c r="E31" s="67">
        <v>3.8</v>
      </c>
      <c r="F31" s="67">
        <f t="shared" si="0"/>
        <v>3.8</v>
      </c>
      <c r="G31" s="67"/>
      <c r="H31" s="70">
        <f>3.626*B31</f>
        <v>471.38</v>
      </c>
      <c r="I31" s="83">
        <f t="shared" si="1"/>
        <v>-0.3</v>
      </c>
      <c r="J31" s="83">
        <f t="shared" si="2"/>
        <v>3.5999999999999996</v>
      </c>
      <c r="K31" s="83">
        <f t="shared" si="3"/>
        <v>1.5999999999999996</v>
      </c>
      <c r="L31" s="67">
        <f t="shared" si="4"/>
        <v>3.8999999999999995</v>
      </c>
    </row>
    <row r="32" spans="1:12" x14ac:dyDescent="0.25">
      <c r="A32" s="83" t="s">
        <v>119</v>
      </c>
      <c r="B32" s="67">
        <v>140</v>
      </c>
      <c r="C32" s="67">
        <v>2.4</v>
      </c>
      <c r="D32" s="67">
        <v>-3.1</v>
      </c>
      <c r="E32" s="67">
        <v>10.6</v>
      </c>
      <c r="F32" s="67">
        <f t="shared" si="0"/>
        <v>-5.5</v>
      </c>
      <c r="G32" s="67"/>
      <c r="H32" s="70">
        <f>3.626*B32</f>
        <v>507.64</v>
      </c>
      <c r="I32" s="83">
        <f t="shared" si="1"/>
        <v>2.6</v>
      </c>
      <c r="J32" s="83">
        <f t="shared" si="2"/>
        <v>-2.8000000000000003</v>
      </c>
      <c r="K32" s="83">
        <f t="shared" si="3"/>
        <v>8.3999999999999986</v>
      </c>
      <c r="L32" s="67">
        <f t="shared" si="4"/>
        <v>-5.4</v>
      </c>
    </row>
    <row r="33" spans="1:12" x14ac:dyDescent="0.25">
      <c r="A33" s="83" t="s">
        <v>120</v>
      </c>
      <c r="B33" s="67">
        <v>150</v>
      </c>
      <c r="C33" s="67">
        <v>12.6</v>
      </c>
      <c r="D33" s="67">
        <v>-37.299999999999997</v>
      </c>
      <c r="E33" s="67">
        <v>-9.8000000000000007</v>
      </c>
      <c r="F33" s="67">
        <f t="shared" si="0"/>
        <v>-49.9</v>
      </c>
      <c r="G33" s="67"/>
      <c r="H33" s="70">
        <f>3.626*B33</f>
        <v>543.9</v>
      </c>
      <c r="I33" s="83">
        <f t="shared" si="1"/>
        <v>12.799999999999999</v>
      </c>
      <c r="J33" s="83">
        <f t="shared" si="2"/>
        <v>-37</v>
      </c>
      <c r="K33" s="83">
        <f t="shared" si="3"/>
        <v>-12</v>
      </c>
      <c r="L33" s="67">
        <f t="shared" si="4"/>
        <v>-49.8</v>
      </c>
    </row>
    <row r="34" spans="1:12" x14ac:dyDescent="0.25">
      <c r="A34" s="83" t="s">
        <v>121</v>
      </c>
      <c r="B34" s="67">
        <v>160</v>
      </c>
      <c r="C34" s="67">
        <v>4.0999999999999996</v>
      </c>
      <c r="D34" s="67">
        <v>8.6999999999999993</v>
      </c>
      <c r="E34" s="67">
        <v>6.3</v>
      </c>
      <c r="F34" s="67">
        <f t="shared" si="0"/>
        <v>4.5999999999999996</v>
      </c>
      <c r="G34" s="67"/>
      <c r="H34" s="70">
        <f>3.626*B34</f>
        <v>580.16</v>
      </c>
      <c r="I34" s="83">
        <f t="shared" si="1"/>
        <v>4.3</v>
      </c>
      <c r="J34" s="83">
        <f t="shared" si="2"/>
        <v>9</v>
      </c>
      <c r="K34" s="83">
        <f t="shared" si="3"/>
        <v>4.0999999999999996</v>
      </c>
      <c r="L34" s="67">
        <f t="shared" si="4"/>
        <v>4.7</v>
      </c>
    </row>
    <row r="35" spans="1:12" x14ac:dyDescent="0.25">
      <c r="A35" s="83" t="s">
        <v>122</v>
      </c>
      <c r="B35" s="67">
        <v>170</v>
      </c>
      <c r="C35" s="67">
        <v>-0.4</v>
      </c>
      <c r="D35" s="67">
        <v>-1</v>
      </c>
      <c r="E35" s="67">
        <v>1.2</v>
      </c>
      <c r="F35" s="67">
        <f t="shared" si="0"/>
        <v>-0.6</v>
      </c>
      <c r="G35" s="67"/>
      <c r="H35" s="70">
        <f>3.626*B35</f>
        <v>616.41999999999996</v>
      </c>
      <c r="I35" s="83">
        <f t="shared" si="1"/>
        <v>-0.2</v>
      </c>
      <c r="J35" s="83">
        <f t="shared" si="2"/>
        <v>-0.7</v>
      </c>
      <c r="K35" s="83">
        <f t="shared" si="3"/>
        <v>-1.0000000000000002</v>
      </c>
      <c r="L35" s="67">
        <f t="shared" si="4"/>
        <v>-0.49999999999999994</v>
      </c>
    </row>
    <row r="36" spans="1:12" x14ac:dyDescent="0.25">
      <c r="A36" s="83" t="s">
        <v>123</v>
      </c>
      <c r="B36" s="67">
        <v>175</v>
      </c>
      <c r="C36" s="67">
        <v>-2.2999999999999998</v>
      </c>
      <c r="D36" s="67">
        <v>-4.4000000000000004</v>
      </c>
      <c r="E36" s="67">
        <v>0.8</v>
      </c>
      <c r="F36" s="67">
        <f t="shared" si="0"/>
        <v>-2.1000000000000005</v>
      </c>
      <c r="G36" s="67"/>
      <c r="H36" s="70">
        <f>3.626*B36</f>
        <v>634.54999999999995</v>
      </c>
      <c r="I36" s="83">
        <f t="shared" si="1"/>
        <v>-2.0999999999999996</v>
      </c>
      <c r="J36" s="83">
        <f t="shared" si="2"/>
        <v>-4.1000000000000005</v>
      </c>
      <c r="K36" s="83">
        <f t="shared" si="3"/>
        <v>-1.4000000000000001</v>
      </c>
      <c r="L36" s="67">
        <f t="shared" si="4"/>
        <v>-2.0000000000000009</v>
      </c>
    </row>
    <row r="37" spans="1:12" x14ac:dyDescent="0.25">
      <c r="A37" s="83" t="s">
        <v>124</v>
      </c>
      <c r="B37" s="67">
        <v>180</v>
      </c>
      <c r="C37" s="67">
        <v>-3.5</v>
      </c>
      <c r="D37" s="67">
        <v>-5.6</v>
      </c>
      <c r="E37" s="67">
        <v>0.5</v>
      </c>
      <c r="F37" s="67">
        <f t="shared" si="0"/>
        <v>-2.0999999999999996</v>
      </c>
      <c r="G37" s="67"/>
      <c r="H37" s="70">
        <f>3.626*B37</f>
        <v>652.67999999999995</v>
      </c>
      <c r="I37" s="83">
        <f t="shared" si="1"/>
        <v>-3.3</v>
      </c>
      <c r="J37" s="83">
        <f t="shared" si="2"/>
        <v>-5.3</v>
      </c>
      <c r="K37" s="83">
        <f t="shared" si="3"/>
        <v>-1.7000000000000002</v>
      </c>
      <c r="L37" s="67">
        <f t="shared" si="4"/>
        <v>-2</v>
      </c>
    </row>
    <row r="38" spans="1:12" x14ac:dyDescent="0.25">
      <c r="A38" s="83" t="s">
        <v>125</v>
      </c>
      <c r="B38" s="67">
        <v>190</v>
      </c>
      <c r="C38" s="67">
        <v>-4</v>
      </c>
      <c r="D38" s="67">
        <v>-5.2</v>
      </c>
      <c r="E38" s="67">
        <v>0.8</v>
      </c>
      <c r="F38" s="67">
        <f t="shared" si="0"/>
        <v>-1.2000000000000002</v>
      </c>
      <c r="G38" s="67"/>
      <c r="H38" s="70">
        <f>3.626*B38</f>
        <v>688.93999999999994</v>
      </c>
      <c r="I38" s="83">
        <f t="shared" si="1"/>
        <v>-3.8</v>
      </c>
      <c r="J38" s="83">
        <f t="shared" si="2"/>
        <v>-4.9000000000000004</v>
      </c>
      <c r="K38" s="83">
        <f t="shared" si="3"/>
        <v>-1.4000000000000001</v>
      </c>
      <c r="L38" s="67">
        <f t="shared" si="4"/>
        <v>-1.1000000000000005</v>
      </c>
    </row>
    <row r="39" spans="1:12" x14ac:dyDescent="0.25">
      <c r="A39" s="83" t="s">
        <v>126</v>
      </c>
      <c r="B39" s="67">
        <v>200</v>
      </c>
      <c r="C39" s="67">
        <v>5.6</v>
      </c>
      <c r="D39" s="67">
        <v>11.8</v>
      </c>
      <c r="E39" s="67">
        <v>6.3</v>
      </c>
      <c r="F39" s="67">
        <f t="shared" si="0"/>
        <v>6.2000000000000011</v>
      </c>
      <c r="G39" s="67"/>
      <c r="H39" s="70">
        <f>3.626*B39</f>
        <v>725.19999999999993</v>
      </c>
      <c r="I39" s="83">
        <f t="shared" si="1"/>
        <v>5.8</v>
      </c>
      <c r="J39" s="83">
        <f t="shared" si="2"/>
        <v>12.100000000000001</v>
      </c>
      <c r="K39" s="83">
        <f t="shared" si="3"/>
        <v>4.0999999999999996</v>
      </c>
      <c r="L39" s="67">
        <f t="shared" si="4"/>
        <v>6.3000000000000016</v>
      </c>
    </row>
    <row r="40" spans="1:12" x14ac:dyDescent="0.25">
      <c r="A40" s="83" t="s">
        <v>127</v>
      </c>
      <c r="B40" s="67">
        <v>205</v>
      </c>
      <c r="C40" s="67">
        <v>4.4000000000000004</v>
      </c>
      <c r="D40" s="67">
        <v>12.4</v>
      </c>
      <c r="E40" s="67">
        <v>7.5</v>
      </c>
      <c r="F40" s="67">
        <f t="shared" si="0"/>
        <v>8</v>
      </c>
      <c r="G40" s="67"/>
      <c r="H40" s="70">
        <f>3.626*B40</f>
        <v>743.32999999999993</v>
      </c>
      <c r="I40" s="83">
        <f t="shared" si="1"/>
        <v>4.6000000000000005</v>
      </c>
      <c r="J40" s="83">
        <f t="shared" si="2"/>
        <v>12.700000000000001</v>
      </c>
      <c r="K40" s="83">
        <f t="shared" si="3"/>
        <v>5.3</v>
      </c>
      <c r="L40" s="67">
        <f t="shared" si="4"/>
        <v>8.1000000000000014</v>
      </c>
    </row>
    <row r="41" spans="1:12" x14ac:dyDescent="0.25">
      <c r="A41" s="83" t="s">
        <v>128</v>
      </c>
      <c r="B41" s="67">
        <v>210</v>
      </c>
      <c r="C41" s="67">
        <v>3.1</v>
      </c>
      <c r="D41" s="67">
        <v>10.6</v>
      </c>
      <c r="E41" s="67">
        <v>9.6</v>
      </c>
      <c r="F41" s="67">
        <f t="shared" si="0"/>
        <v>7.5</v>
      </c>
      <c r="G41" s="67"/>
      <c r="H41" s="70">
        <f>3.626*B41</f>
        <v>761.45999999999992</v>
      </c>
      <c r="I41" s="83">
        <f t="shared" si="1"/>
        <v>3.3000000000000003</v>
      </c>
      <c r="J41" s="83">
        <f t="shared" si="2"/>
        <v>10.9</v>
      </c>
      <c r="K41" s="83">
        <f t="shared" si="3"/>
        <v>7.3999999999999995</v>
      </c>
      <c r="L41" s="67">
        <f t="shared" si="4"/>
        <v>7.6</v>
      </c>
    </row>
    <row r="42" spans="1:12" x14ac:dyDescent="0.25">
      <c r="A42" s="83" t="s">
        <v>129</v>
      </c>
      <c r="B42" s="67">
        <v>215</v>
      </c>
      <c r="C42" s="67">
        <v>0.4</v>
      </c>
      <c r="D42" s="67">
        <v>1.5</v>
      </c>
      <c r="E42" s="67">
        <v>3</v>
      </c>
      <c r="F42" s="67">
        <f t="shared" si="0"/>
        <v>1.1000000000000001</v>
      </c>
      <c r="G42" s="67"/>
      <c r="H42" s="70">
        <f>3.626*B42</f>
        <v>779.59</v>
      </c>
      <c r="I42" s="83">
        <f t="shared" si="1"/>
        <v>0.60000000000000009</v>
      </c>
      <c r="J42" s="83">
        <f t="shared" si="2"/>
        <v>1.8</v>
      </c>
      <c r="K42" s="83">
        <f t="shared" si="3"/>
        <v>0.79999999999999982</v>
      </c>
      <c r="L42" s="67">
        <f t="shared" si="4"/>
        <v>1.2</v>
      </c>
    </row>
    <row r="43" spans="1:12" x14ac:dyDescent="0.25">
      <c r="A43" s="83" t="s">
        <v>130</v>
      </c>
      <c r="B43" s="67">
        <v>220</v>
      </c>
      <c r="C43" s="67">
        <v>-1.1000000000000001</v>
      </c>
      <c r="D43" s="67">
        <v>-1.4</v>
      </c>
      <c r="E43" s="67">
        <v>1.2</v>
      </c>
      <c r="F43" s="67">
        <f t="shared" si="0"/>
        <v>-0.29999999999999982</v>
      </c>
      <c r="G43" s="67"/>
      <c r="H43" s="70">
        <f>3.626*B43</f>
        <v>797.72</v>
      </c>
      <c r="I43" s="83">
        <f t="shared" si="1"/>
        <v>-0.90000000000000013</v>
      </c>
      <c r="J43" s="83">
        <f t="shared" si="2"/>
        <v>-1.0999999999999999</v>
      </c>
      <c r="K43" s="83">
        <f t="shared" si="3"/>
        <v>-1.0000000000000002</v>
      </c>
      <c r="L43" s="67">
        <f t="shared" si="4"/>
        <v>-0.19999999999999973</v>
      </c>
    </row>
    <row r="44" spans="1:12" x14ac:dyDescent="0.25">
      <c r="A44" s="83" t="s">
        <v>131</v>
      </c>
      <c r="B44" s="67">
        <v>225</v>
      </c>
      <c r="C44" s="67">
        <v>-2.2999999999999998</v>
      </c>
      <c r="D44" s="67">
        <v>-3.5</v>
      </c>
      <c r="E44" s="67">
        <v>0.3</v>
      </c>
      <c r="F44" s="67">
        <f t="shared" si="0"/>
        <v>-1.2000000000000002</v>
      </c>
      <c r="G44" s="67"/>
      <c r="H44" s="70">
        <f>3.626*B44</f>
        <v>815.85</v>
      </c>
      <c r="I44" s="83">
        <f t="shared" si="1"/>
        <v>-2.0999999999999996</v>
      </c>
      <c r="J44" s="83">
        <f t="shared" si="2"/>
        <v>-3.2</v>
      </c>
      <c r="K44" s="83">
        <f t="shared" si="3"/>
        <v>-1.9000000000000001</v>
      </c>
      <c r="L44" s="67">
        <f t="shared" si="4"/>
        <v>-1.1000000000000005</v>
      </c>
    </row>
    <row r="45" spans="1:12" x14ac:dyDescent="0.25">
      <c r="A45" s="83" t="s">
        <v>132</v>
      </c>
      <c r="B45" s="67">
        <v>230</v>
      </c>
      <c r="C45" s="67">
        <v>-3.1</v>
      </c>
      <c r="D45" s="67">
        <v>-5.6</v>
      </c>
      <c r="E45" s="67">
        <v>-1</v>
      </c>
      <c r="F45" s="67">
        <f t="shared" si="0"/>
        <v>-2.4999999999999996</v>
      </c>
      <c r="G45" s="67"/>
      <c r="H45" s="70">
        <f>3.626*B45</f>
        <v>833.98</v>
      </c>
      <c r="I45" s="83">
        <f t="shared" si="1"/>
        <v>-2.9</v>
      </c>
      <c r="J45" s="83">
        <f t="shared" si="2"/>
        <v>-5.3</v>
      </c>
      <c r="K45" s="83">
        <f t="shared" si="3"/>
        <v>-3.2</v>
      </c>
      <c r="L45" s="67">
        <f t="shared" si="4"/>
        <v>-2.4</v>
      </c>
    </row>
    <row r="46" spans="1:12" x14ac:dyDescent="0.25">
      <c r="A46" s="83" t="s">
        <v>133</v>
      </c>
      <c r="B46" s="67">
        <v>235</v>
      </c>
      <c r="C46" s="67">
        <v>-3</v>
      </c>
      <c r="D46" s="67">
        <v>-5.2</v>
      </c>
      <c r="E46" s="67">
        <v>-0.1</v>
      </c>
      <c r="F46" s="67">
        <f t="shared" si="0"/>
        <v>-2.2000000000000002</v>
      </c>
      <c r="G46" s="67"/>
      <c r="H46" s="70">
        <f>3.626*B46</f>
        <v>852.11</v>
      </c>
      <c r="I46" s="83">
        <f t="shared" si="1"/>
        <v>-2.8</v>
      </c>
      <c r="J46" s="83">
        <f t="shared" si="2"/>
        <v>-4.9000000000000004</v>
      </c>
      <c r="K46" s="83">
        <f t="shared" si="3"/>
        <v>-2.3000000000000003</v>
      </c>
      <c r="L46" s="67">
        <f t="shared" si="4"/>
        <v>-2.1000000000000005</v>
      </c>
    </row>
    <row r="47" spans="1:12" x14ac:dyDescent="0.25">
      <c r="A47" s="83" t="s">
        <v>134</v>
      </c>
      <c r="B47" s="67">
        <v>240</v>
      </c>
      <c r="C47" s="67">
        <v>-3.6</v>
      </c>
      <c r="D47" s="67">
        <v>-5.2</v>
      </c>
      <c r="E47" s="67">
        <v>0</v>
      </c>
      <c r="F47" s="67">
        <f t="shared" si="0"/>
        <v>-1.6</v>
      </c>
      <c r="G47" s="67"/>
      <c r="H47" s="70">
        <f>3.626*B47</f>
        <v>870.24</v>
      </c>
      <c r="I47" s="83">
        <f t="shared" si="1"/>
        <v>-3.4</v>
      </c>
      <c r="J47" s="83">
        <f t="shared" si="2"/>
        <v>-4.9000000000000004</v>
      </c>
      <c r="K47" s="83">
        <f t="shared" si="3"/>
        <v>-2.2000000000000002</v>
      </c>
      <c r="L47" s="67">
        <f t="shared" si="4"/>
        <v>-1.5000000000000004</v>
      </c>
    </row>
    <row r="48" spans="1:12" x14ac:dyDescent="0.25">
      <c r="A48" s="83" t="s">
        <v>135</v>
      </c>
      <c r="B48" s="67">
        <v>245</v>
      </c>
      <c r="C48" s="67">
        <v>-4.2</v>
      </c>
      <c r="D48" s="67">
        <v>-7.9</v>
      </c>
      <c r="E48" s="67">
        <v>-1.4</v>
      </c>
      <c r="F48" s="67">
        <f t="shared" si="0"/>
        <v>-3.7</v>
      </c>
      <c r="G48" s="67"/>
      <c r="H48" s="70">
        <f>3.626*B48</f>
        <v>888.37</v>
      </c>
      <c r="I48" s="83">
        <f t="shared" si="1"/>
        <v>-4</v>
      </c>
      <c r="J48" s="83">
        <f t="shared" si="2"/>
        <v>-7.6000000000000005</v>
      </c>
      <c r="K48" s="83">
        <f t="shared" si="3"/>
        <v>-3.6</v>
      </c>
      <c r="L48" s="67">
        <f t="shared" si="4"/>
        <v>-3.6000000000000005</v>
      </c>
    </row>
    <row r="49" spans="1:12" x14ac:dyDescent="0.25">
      <c r="A49" s="83" t="s">
        <v>136</v>
      </c>
      <c r="B49" s="67">
        <v>250</v>
      </c>
      <c r="C49" s="67">
        <v>-4.4000000000000004</v>
      </c>
      <c r="D49" s="67">
        <v>-4.5999999999999996</v>
      </c>
      <c r="E49" s="67">
        <v>-2.1</v>
      </c>
      <c r="F49" s="67">
        <f t="shared" si="0"/>
        <v>-0.19999999999999929</v>
      </c>
      <c r="G49" s="67"/>
      <c r="H49" s="70">
        <f>3.626*B49</f>
        <v>906.5</v>
      </c>
      <c r="I49" s="83">
        <f t="shared" si="1"/>
        <v>-4.2</v>
      </c>
      <c r="J49" s="83">
        <f t="shared" si="2"/>
        <v>-4.3</v>
      </c>
      <c r="K49" s="83">
        <f t="shared" si="3"/>
        <v>-4.3000000000000007</v>
      </c>
      <c r="L49" s="67">
        <f t="shared" si="4"/>
        <v>-9.9999999999999645E-2</v>
      </c>
    </row>
    <row r="50" spans="1:12" x14ac:dyDescent="0.25">
      <c r="A50" s="83" t="s">
        <v>137</v>
      </c>
      <c r="B50" s="67">
        <v>260</v>
      </c>
      <c r="C50" s="67">
        <v>-5.4</v>
      </c>
      <c r="D50" s="67">
        <v>-9.5</v>
      </c>
      <c r="E50" s="67">
        <v>-2</v>
      </c>
      <c r="F50" s="67">
        <f t="shared" si="0"/>
        <v>-4.0999999999999996</v>
      </c>
      <c r="G50" s="67"/>
      <c r="H50" s="70">
        <f>3.626*B50</f>
        <v>942.76</v>
      </c>
      <c r="I50" s="83">
        <f t="shared" si="1"/>
        <v>-5.2</v>
      </c>
      <c r="J50" s="83">
        <f t="shared" si="2"/>
        <v>-9.1999999999999993</v>
      </c>
      <c r="K50" s="83">
        <f t="shared" si="3"/>
        <v>-4.2</v>
      </c>
      <c r="L50" s="67">
        <f t="shared" si="4"/>
        <v>-3.9999999999999991</v>
      </c>
    </row>
    <row r="51" spans="1:12" x14ac:dyDescent="0.25">
      <c r="A51" s="83" t="s">
        <v>138</v>
      </c>
      <c r="B51" s="67">
        <v>270</v>
      </c>
      <c r="C51" s="67">
        <v>-6.7</v>
      </c>
      <c r="D51" s="67">
        <v>-12.5</v>
      </c>
      <c r="E51" s="67">
        <v>-3.4</v>
      </c>
      <c r="F51" s="67">
        <f t="shared" si="0"/>
        <v>-5.8</v>
      </c>
      <c r="G51" s="67"/>
      <c r="H51" s="70">
        <f>3.626*B51</f>
        <v>979.02</v>
      </c>
      <c r="I51" s="83">
        <f t="shared" si="1"/>
        <v>-6.5</v>
      </c>
      <c r="J51" s="83">
        <f t="shared" si="2"/>
        <v>-12.2</v>
      </c>
      <c r="K51" s="83">
        <f t="shared" si="3"/>
        <v>-5.6</v>
      </c>
      <c r="L51" s="67">
        <f t="shared" si="4"/>
        <v>-5.6999999999999993</v>
      </c>
    </row>
    <row r="52" spans="1:12" x14ac:dyDescent="0.25">
      <c r="A52" s="83" t="s">
        <v>139</v>
      </c>
      <c r="B52" s="67">
        <v>275</v>
      </c>
      <c r="C52" s="67">
        <v>-7.4</v>
      </c>
      <c r="D52" s="67">
        <v>-13.2</v>
      </c>
      <c r="E52" s="67">
        <v>-4</v>
      </c>
      <c r="F52" s="67">
        <f t="shared" si="0"/>
        <v>-5.7999999999999989</v>
      </c>
      <c r="G52" s="67"/>
      <c r="H52" s="70">
        <f>3.626*B52</f>
        <v>997.15</v>
      </c>
      <c r="I52" s="83">
        <f t="shared" si="1"/>
        <v>-7.2</v>
      </c>
      <c r="J52" s="83">
        <f t="shared" si="2"/>
        <v>-12.899999999999999</v>
      </c>
      <c r="K52" s="83">
        <f t="shared" si="3"/>
        <v>-6.2</v>
      </c>
      <c r="L52" s="67">
        <f t="shared" si="4"/>
        <v>-5.6999999999999984</v>
      </c>
    </row>
    <row r="53" spans="1:12" x14ac:dyDescent="0.25">
      <c r="A53" s="83" t="s">
        <v>140</v>
      </c>
      <c r="B53" s="67">
        <v>280</v>
      </c>
      <c r="C53" s="67">
        <v>-7.4</v>
      </c>
      <c r="D53" s="67">
        <v>-14.2</v>
      </c>
      <c r="E53" s="67">
        <v>-4.3</v>
      </c>
      <c r="F53" s="67">
        <f t="shared" si="0"/>
        <v>-6.7999999999999989</v>
      </c>
      <c r="G53" s="67"/>
      <c r="H53" s="70">
        <f>3.626*B53</f>
        <v>1015.28</v>
      </c>
      <c r="I53" s="83">
        <f t="shared" si="1"/>
        <v>-7.2</v>
      </c>
      <c r="J53" s="83">
        <f t="shared" si="2"/>
        <v>-13.899999999999999</v>
      </c>
      <c r="K53" s="83">
        <f t="shared" si="3"/>
        <v>-6.5</v>
      </c>
      <c r="L53" s="67">
        <f t="shared" si="4"/>
        <v>-6.6999999999999984</v>
      </c>
    </row>
    <row r="54" spans="1:12" x14ac:dyDescent="0.25">
      <c r="A54" s="83" t="s">
        <v>141</v>
      </c>
      <c r="B54" s="67">
        <v>290</v>
      </c>
      <c r="C54" s="67">
        <v>-7.7</v>
      </c>
      <c r="D54" s="67">
        <v>-14.7</v>
      </c>
      <c r="E54" s="67">
        <v>-4.0999999999999996</v>
      </c>
      <c r="F54" s="67">
        <f t="shared" si="0"/>
        <v>-6.9999999999999991</v>
      </c>
      <c r="G54" s="67"/>
      <c r="H54" s="70">
        <f>3.626*B54</f>
        <v>1051.54</v>
      </c>
      <c r="I54" s="83">
        <f t="shared" si="1"/>
        <v>-7.5</v>
      </c>
      <c r="J54" s="83">
        <f t="shared" si="2"/>
        <v>-14.399999999999999</v>
      </c>
      <c r="K54" s="83">
        <f t="shared" si="3"/>
        <v>-6.3</v>
      </c>
      <c r="L54" s="67">
        <f t="shared" si="4"/>
        <v>-6.8999999999999986</v>
      </c>
    </row>
    <row r="55" spans="1:12" x14ac:dyDescent="0.25">
      <c r="A55" s="83" t="s">
        <v>142</v>
      </c>
      <c r="B55" s="67">
        <v>300</v>
      </c>
      <c r="C55" s="67">
        <v>-7.9</v>
      </c>
      <c r="D55" s="67">
        <v>-14.4</v>
      </c>
      <c r="E55" s="67">
        <v>-5.4</v>
      </c>
      <c r="F55" s="67">
        <f t="shared" si="0"/>
        <v>-6.5</v>
      </c>
      <c r="G55" s="67"/>
      <c r="H55" s="70">
        <f>3.626*B55</f>
        <v>1087.8</v>
      </c>
      <c r="I55" s="83">
        <f t="shared" si="1"/>
        <v>-7.7</v>
      </c>
      <c r="J55" s="83">
        <f t="shared" si="2"/>
        <v>-14.1</v>
      </c>
      <c r="K55" s="83">
        <f t="shared" si="3"/>
        <v>-7.6000000000000005</v>
      </c>
      <c r="L55" s="67">
        <f t="shared" si="4"/>
        <v>-6.3999999999999995</v>
      </c>
    </row>
    <row r="56" spans="1:12" x14ac:dyDescent="0.25">
      <c r="A56" s="83" t="s">
        <v>143</v>
      </c>
      <c r="B56" s="67">
        <v>325</v>
      </c>
      <c r="C56" s="67">
        <v>-8.8000000000000007</v>
      </c>
      <c r="D56" s="67">
        <v>-17.2</v>
      </c>
      <c r="E56" s="67">
        <v>-7.3</v>
      </c>
      <c r="F56" s="67">
        <f t="shared" si="0"/>
        <v>-8.3999999999999986</v>
      </c>
      <c r="G56" s="67"/>
      <c r="H56" s="70">
        <f>3.626*B56</f>
        <v>1178.45</v>
      </c>
      <c r="I56" s="83">
        <f t="shared" si="1"/>
        <v>-8.6000000000000014</v>
      </c>
      <c r="J56" s="83">
        <f t="shared" si="2"/>
        <v>-16.899999999999999</v>
      </c>
      <c r="K56" s="83">
        <f t="shared" si="3"/>
        <v>-9.5</v>
      </c>
      <c r="L56" s="67">
        <f t="shared" si="4"/>
        <v>-8.2999999999999972</v>
      </c>
    </row>
    <row r="57" spans="1:12" x14ac:dyDescent="0.25">
      <c r="A57" s="83" t="s">
        <v>144</v>
      </c>
      <c r="B57" s="67">
        <v>350</v>
      </c>
      <c r="C57" s="67">
        <v>-9</v>
      </c>
      <c r="D57" s="67">
        <v>-20.100000000000001</v>
      </c>
      <c r="E57" s="67">
        <v>-8.6999999999999993</v>
      </c>
      <c r="F57" s="67">
        <f t="shared" si="0"/>
        <v>-11.100000000000001</v>
      </c>
      <c r="G57" s="67"/>
      <c r="H57" s="70">
        <f>3.626*B57</f>
        <v>1269.0999999999999</v>
      </c>
      <c r="I57" s="83">
        <f t="shared" si="1"/>
        <v>-8.8000000000000007</v>
      </c>
      <c r="J57" s="83">
        <f t="shared" si="2"/>
        <v>-19.8</v>
      </c>
      <c r="K57" s="83">
        <f t="shared" si="3"/>
        <v>-10.899999999999999</v>
      </c>
      <c r="L57" s="67">
        <f t="shared" si="4"/>
        <v>-11</v>
      </c>
    </row>
    <row r="58" spans="1:12" x14ac:dyDescent="0.25">
      <c r="A58" s="83" t="s">
        <v>145</v>
      </c>
      <c r="B58" s="67">
        <v>375</v>
      </c>
      <c r="C58" s="67">
        <v>-9.5</v>
      </c>
      <c r="D58" s="67">
        <v>-13.5</v>
      </c>
      <c r="E58" s="67">
        <v>-1.4</v>
      </c>
      <c r="F58" s="67">
        <f t="shared" si="0"/>
        <v>-4</v>
      </c>
      <c r="G58" s="67"/>
      <c r="H58" s="70">
        <f>3.626*B58</f>
        <v>1359.75</v>
      </c>
      <c r="I58" s="83">
        <f t="shared" si="1"/>
        <v>-9.3000000000000007</v>
      </c>
      <c r="J58" s="83">
        <f t="shared" si="2"/>
        <v>-13.2</v>
      </c>
      <c r="K58" s="83">
        <f t="shared" si="3"/>
        <v>-3.6</v>
      </c>
      <c r="L58" s="67">
        <f t="shared" si="4"/>
        <v>-3.8999999999999986</v>
      </c>
    </row>
    <row r="59" spans="1:12" x14ac:dyDescent="0.25">
      <c r="A59" s="83" t="s">
        <v>146</v>
      </c>
      <c r="B59" s="67">
        <v>400</v>
      </c>
      <c r="C59" s="67">
        <v>-10.7</v>
      </c>
      <c r="D59" s="67">
        <v>-28</v>
      </c>
      <c r="E59" s="67">
        <v>-10.9</v>
      </c>
      <c r="F59" s="67">
        <f t="shared" si="0"/>
        <v>-17.3</v>
      </c>
      <c r="G59" s="67"/>
      <c r="H59" s="70">
        <f>3.626*B59</f>
        <v>1450.3999999999999</v>
      </c>
      <c r="I59" s="83">
        <f t="shared" si="1"/>
        <v>-10.5</v>
      </c>
      <c r="J59" s="83">
        <f t="shared" si="2"/>
        <v>-27.7</v>
      </c>
      <c r="K59" s="83">
        <f t="shared" si="3"/>
        <v>-13.100000000000001</v>
      </c>
      <c r="L59" s="67">
        <f t="shared" si="4"/>
        <v>-17.2</v>
      </c>
    </row>
    <row r="60" spans="1:12" x14ac:dyDescent="0.2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1:12" x14ac:dyDescent="0.25">
      <c r="A61" s="70" t="s">
        <v>147</v>
      </c>
      <c r="B61" s="67"/>
      <c r="C61" s="67">
        <f>MAX(C3:C59)</f>
        <v>12.6</v>
      </c>
      <c r="D61" s="67">
        <f t="shared" ref="D61:F61" si="5">MAX(D3:D59)</f>
        <v>15.9</v>
      </c>
      <c r="E61" s="67">
        <f t="shared" si="5"/>
        <v>17.600000000000001</v>
      </c>
      <c r="F61" s="67">
        <f t="shared" si="5"/>
        <v>11.2</v>
      </c>
      <c r="G61" s="67"/>
      <c r="H61" s="67"/>
      <c r="I61" s="67">
        <f>MAX(I3:I59)</f>
        <v>12.799999999999999</v>
      </c>
      <c r="J61" s="67">
        <f t="shared" ref="J61:L61" si="6">MAX(J3:J59)</f>
        <v>16.2</v>
      </c>
      <c r="K61" s="67">
        <f t="shared" si="6"/>
        <v>15.400000000000002</v>
      </c>
      <c r="L61" s="67">
        <f t="shared" si="6"/>
        <v>11.299999999999999</v>
      </c>
    </row>
    <row r="62" spans="1:12" x14ac:dyDescent="0.25">
      <c r="A62" s="70" t="s">
        <v>148</v>
      </c>
      <c r="B62" s="67"/>
      <c r="C62" s="67">
        <f>MIN(C3:C59)</f>
        <v>-10.7</v>
      </c>
      <c r="D62" s="67">
        <f t="shared" ref="D62:F62" si="7">MIN(D3:D59)</f>
        <v>-37.299999999999997</v>
      </c>
      <c r="E62" s="67">
        <f t="shared" si="7"/>
        <v>-10.9</v>
      </c>
      <c r="F62" s="67">
        <f t="shared" si="7"/>
        <v>-49.9</v>
      </c>
      <c r="G62" s="67"/>
      <c r="H62" s="67"/>
      <c r="I62" s="67">
        <f>MIN(I3:I59)</f>
        <v>-10.5</v>
      </c>
      <c r="J62" s="67">
        <f t="shared" ref="J62:L62" si="8">MIN(J3:J59)</f>
        <v>-37</v>
      </c>
      <c r="K62" s="67">
        <f t="shared" si="8"/>
        <v>-13.100000000000001</v>
      </c>
      <c r="L62" s="67">
        <f t="shared" si="8"/>
        <v>-49.8</v>
      </c>
    </row>
  </sheetData>
  <mergeCells count="2">
    <mergeCell ref="C1:E1"/>
    <mergeCell ref="I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25.28515625" bestFit="1" customWidth="1"/>
  </cols>
  <sheetData>
    <row r="1" spans="1:12" ht="15" customHeight="1" x14ac:dyDescent="0.25">
      <c r="A1" s="84"/>
      <c r="B1" s="84" t="s">
        <v>161</v>
      </c>
      <c r="C1" s="85" t="s">
        <v>149</v>
      </c>
      <c r="D1" s="85"/>
      <c r="E1" s="85"/>
      <c r="F1" s="86"/>
      <c r="G1" s="87" t="s">
        <v>82</v>
      </c>
      <c r="H1" s="84"/>
      <c r="I1" s="88" t="s">
        <v>83</v>
      </c>
      <c r="J1" s="88"/>
      <c r="K1" s="88"/>
      <c r="L1" s="88"/>
    </row>
    <row r="2" spans="1:12" x14ac:dyDescent="0.25">
      <c r="A2" s="87" t="s">
        <v>84</v>
      </c>
      <c r="B2" s="89" t="s">
        <v>5</v>
      </c>
      <c r="C2" s="89" t="s">
        <v>85</v>
      </c>
      <c r="D2" s="89" t="s">
        <v>86</v>
      </c>
      <c r="E2" s="89" t="s">
        <v>87</v>
      </c>
      <c r="F2" s="89" t="s">
        <v>88</v>
      </c>
      <c r="G2" s="89"/>
      <c r="H2" s="89" t="s">
        <v>89</v>
      </c>
      <c r="I2" s="89" t="s">
        <v>85</v>
      </c>
      <c r="J2" s="89" t="s">
        <v>86</v>
      </c>
      <c r="K2" s="89" t="s">
        <v>87</v>
      </c>
      <c r="L2" s="89" t="s">
        <v>88</v>
      </c>
    </row>
    <row r="3" spans="1:12" x14ac:dyDescent="0.25">
      <c r="A3" s="67" t="s">
        <v>150</v>
      </c>
      <c r="B3" s="67">
        <v>0</v>
      </c>
      <c r="C3" s="67">
        <v>5</v>
      </c>
      <c r="D3" s="67">
        <v>8.1</v>
      </c>
      <c r="E3" s="67">
        <v>4.2</v>
      </c>
      <c r="F3" s="67">
        <v>3.0999999999999996</v>
      </c>
      <c r="G3" s="67"/>
      <c r="H3" s="70">
        <f>3.626*B3</f>
        <v>0</v>
      </c>
      <c r="I3" s="83">
        <f>C3-$C$3</f>
        <v>0</v>
      </c>
      <c r="J3" s="67">
        <f>D3-$D$3</f>
        <v>0</v>
      </c>
      <c r="K3" s="67">
        <f>E3-$E$3</f>
        <v>0</v>
      </c>
      <c r="L3" s="67">
        <f>J3-I3</f>
        <v>0</v>
      </c>
    </row>
    <row r="4" spans="1:12" x14ac:dyDescent="0.25">
      <c r="A4" s="83" t="s">
        <v>151</v>
      </c>
      <c r="B4" s="67">
        <v>25</v>
      </c>
      <c r="C4" s="67">
        <v>3.7</v>
      </c>
      <c r="D4" s="67">
        <v>10.1</v>
      </c>
      <c r="E4" s="67">
        <v>4.0999999999999996</v>
      </c>
      <c r="F4" s="67">
        <v>6.3999999999999995</v>
      </c>
      <c r="G4" s="67"/>
      <c r="H4" s="70">
        <f>3.626*B4</f>
        <v>90.649999999999991</v>
      </c>
      <c r="I4" s="83">
        <f t="shared" ref="I4:I13" si="0">C4-$C$3</f>
        <v>-1.2999999999999998</v>
      </c>
      <c r="J4" s="67">
        <f t="shared" ref="J4:J13" si="1">D4-$D$3</f>
        <v>2</v>
      </c>
      <c r="K4" s="67">
        <f t="shared" ref="K4:K13" si="2">E4-$E$3</f>
        <v>-0.10000000000000053</v>
      </c>
      <c r="L4" s="67">
        <f t="shared" ref="L4:L13" si="3">J4-I4</f>
        <v>3.3</v>
      </c>
    </row>
    <row r="5" spans="1:12" x14ac:dyDescent="0.25">
      <c r="A5" s="83" t="s">
        <v>152</v>
      </c>
      <c r="B5" s="67">
        <v>50</v>
      </c>
      <c r="C5" s="67">
        <v>9.8000000000000007</v>
      </c>
      <c r="D5" s="67">
        <v>11.5</v>
      </c>
      <c r="E5" s="67">
        <v>2.5</v>
      </c>
      <c r="F5" s="67">
        <v>1.6999999999999993</v>
      </c>
      <c r="G5" s="67"/>
      <c r="H5" s="70">
        <f>3.626*B5</f>
        <v>181.29999999999998</v>
      </c>
      <c r="I5" s="83">
        <f t="shared" si="0"/>
        <v>4.8000000000000007</v>
      </c>
      <c r="J5" s="67">
        <f t="shared" si="1"/>
        <v>3.4000000000000004</v>
      </c>
      <c r="K5" s="67">
        <f t="shared" si="2"/>
        <v>-1.7000000000000002</v>
      </c>
      <c r="L5" s="67">
        <f t="shared" si="3"/>
        <v>-1.4000000000000004</v>
      </c>
    </row>
    <row r="6" spans="1:12" x14ac:dyDescent="0.25">
      <c r="A6" s="83" t="s">
        <v>153</v>
      </c>
      <c r="B6" s="67">
        <v>75</v>
      </c>
      <c r="C6" s="67">
        <v>34.6</v>
      </c>
      <c r="D6" s="67">
        <v>44.8</v>
      </c>
      <c r="E6" s="67">
        <v>14.5</v>
      </c>
      <c r="F6" s="67">
        <v>10.199999999999996</v>
      </c>
      <c r="G6" s="67"/>
      <c r="H6" s="70">
        <f>3.626*B6</f>
        <v>271.95</v>
      </c>
      <c r="I6" s="83">
        <f t="shared" si="0"/>
        <v>29.6</v>
      </c>
      <c r="J6" s="67">
        <f t="shared" si="1"/>
        <v>36.699999999999996</v>
      </c>
      <c r="K6" s="67">
        <f t="shared" si="2"/>
        <v>10.3</v>
      </c>
      <c r="L6" s="67">
        <f t="shared" si="3"/>
        <v>7.0999999999999943</v>
      </c>
    </row>
    <row r="7" spans="1:12" x14ac:dyDescent="0.25">
      <c r="A7" s="83" t="s">
        <v>154</v>
      </c>
      <c r="B7" s="67">
        <v>100</v>
      </c>
      <c r="C7" s="67">
        <v>7.2</v>
      </c>
      <c r="D7" s="67">
        <v>9.5</v>
      </c>
      <c r="E7" s="67">
        <v>2.8</v>
      </c>
      <c r="F7" s="67">
        <v>2.2999999999999998</v>
      </c>
      <c r="G7" s="67"/>
      <c r="H7" s="70">
        <f>3.626*B7</f>
        <v>362.59999999999997</v>
      </c>
      <c r="I7" s="83">
        <f t="shared" si="0"/>
        <v>2.2000000000000002</v>
      </c>
      <c r="J7" s="67">
        <f t="shared" si="1"/>
        <v>1.4000000000000004</v>
      </c>
      <c r="K7" s="67">
        <f t="shared" si="2"/>
        <v>-1.4000000000000004</v>
      </c>
      <c r="L7" s="67">
        <f t="shared" si="3"/>
        <v>-0.79999999999999982</v>
      </c>
    </row>
    <row r="8" spans="1:12" x14ac:dyDescent="0.25">
      <c r="A8" s="83" t="s">
        <v>155</v>
      </c>
      <c r="B8" s="67">
        <v>150</v>
      </c>
      <c r="C8" s="67">
        <v>8.5</v>
      </c>
      <c r="D8" s="67">
        <v>11.3</v>
      </c>
      <c r="E8" s="67">
        <v>3.8</v>
      </c>
      <c r="F8" s="67">
        <v>2.8000000000000007</v>
      </c>
      <c r="G8" s="67"/>
      <c r="H8" s="70">
        <f>3.626*B8</f>
        <v>543.9</v>
      </c>
      <c r="I8" s="83">
        <f t="shared" si="0"/>
        <v>3.5</v>
      </c>
      <c r="J8" s="67">
        <f t="shared" si="1"/>
        <v>3.2000000000000011</v>
      </c>
      <c r="K8" s="67">
        <f t="shared" si="2"/>
        <v>-0.40000000000000036</v>
      </c>
      <c r="L8" s="67">
        <f t="shared" si="3"/>
        <v>-0.29999999999999893</v>
      </c>
    </row>
    <row r="9" spans="1:12" x14ac:dyDescent="0.25">
      <c r="A9" s="83" t="s">
        <v>156</v>
      </c>
      <c r="B9" s="67">
        <v>200</v>
      </c>
      <c r="C9" s="67">
        <v>2.5</v>
      </c>
      <c r="D9" s="67">
        <v>4.7</v>
      </c>
      <c r="E9" s="67">
        <v>2.2000000000000002</v>
      </c>
      <c r="F9" s="67">
        <v>2.2000000000000002</v>
      </c>
      <c r="G9" s="67"/>
      <c r="H9" s="70">
        <f>3.626*B9</f>
        <v>725.19999999999993</v>
      </c>
      <c r="I9" s="83">
        <f t="shared" si="0"/>
        <v>-2.5</v>
      </c>
      <c r="J9" s="67">
        <f t="shared" si="1"/>
        <v>-3.3999999999999995</v>
      </c>
      <c r="K9" s="67">
        <f t="shared" si="2"/>
        <v>-2</v>
      </c>
      <c r="L9" s="67">
        <f t="shared" si="3"/>
        <v>-0.89999999999999947</v>
      </c>
    </row>
    <row r="10" spans="1:12" x14ac:dyDescent="0.25">
      <c r="A10" s="83" t="s">
        <v>157</v>
      </c>
      <c r="B10" s="67">
        <v>250</v>
      </c>
      <c r="C10" s="67">
        <v>10.5</v>
      </c>
      <c r="D10" s="67">
        <v>21.7</v>
      </c>
      <c r="E10" s="67">
        <v>13.4</v>
      </c>
      <c r="F10" s="67">
        <v>11.2</v>
      </c>
      <c r="G10" s="67"/>
      <c r="H10" s="70">
        <f>3.626*B10</f>
        <v>906.5</v>
      </c>
      <c r="I10" s="83">
        <f t="shared" si="0"/>
        <v>5.5</v>
      </c>
      <c r="J10" s="67">
        <f t="shared" si="1"/>
        <v>13.6</v>
      </c>
      <c r="K10" s="67">
        <f t="shared" si="2"/>
        <v>9.1999999999999993</v>
      </c>
      <c r="L10" s="67">
        <f t="shared" si="3"/>
        <v>8.1</v>
      </c>
    </row>
    <row r="11" spans="1:12" x14ac:dyDescent="0.25">
      <c r="A11" s="83" t="s">
        <v>158</v>
      </c>
      <c r="B11" s="67">
        <v>300</v>
      </c>
      <c r="C11" s="67">
        <v>44</v>
      </c>
      <c r="D11" s="67">
        <v>43.2</v>
      </c>
      <c r="E11" s="67">
        <v>0.5</v>
      </c>
      <c r="F11" s="67">
        <v>-0.79999999999999716</v>
      </c>
      <c r="G11" s="67"/>
      <c r="H11" s="70">
        <f>3.626*B11</f>
        <v>1087.8</v>
      </c>
      <c r="I11" s="83">
        <f t="shared" si="0"/>
        <v>39</v>
      </c>
      <c r="J11" s="67">
        <f t="shared" si="1"/>
        <v>35.1</v>
      </c>
      <c r="K11" s="67">
        <f t="shared" si="2"/>
        <v>-3.7</v>
      </c>
      <c r="L11" s="67">
        <f t="shared" si="3"/>
        <v>-3.8999999999999986</v>
      </c>
    </row>
    <row r="12" spans="1:12" x14ac:dyDescent="0.25">
      <c r="A12" s="83" t="s">
        <v>159</v>
      </c>
      <c r="B12" s="67">
        <v>350</v>
      </c>
      <c r="C12" s="67">
        <v>-1.8</v>
      </c>
      <c r="D12" s="67">
        <v>-25</v>
      </c>
      <c r="E12" s="67">
        <v>-4.3</v>
      </c>
      <c r="F12" s="67">
        <v>-23.2</v>
      </c>
      <c r="G12" s="67"/>
      <c r="H12" s="70">
        <f>3.626*B12</f>
        <v>1269.0999999999999</v>
      </c>
      <c r="I12" s="83">
        <f t="shared" si="0"/>
        <v>-6.8</v>
      </c>
      <c r="J12" s="67">
        <f t="shared" si="1"/>
        <v>-33.1</v>
      </c>
      <c r="K12" s="67">
        <f t="shared" si="2"/>
        <v>-8.5</v>
      </c>
      <c r="L12" s="67">
        <f t="shared" si="3"/>
        <v>-26.3</v>
      </c>
    </row>
    <row r="13" spans="1:12" x14ac:dyDescent="0.25">
      <c r="A13" s="83" t="s">
        <v>160</v>
      </c>
      <c r="B13" s="67">
        <v>400</v>
      </c>
      <c r="C13" s="67">
        <v>16.399999999999999</v>
      </c>
      <c r="D13" s="67">
        <v>11</v>
      </c>
      <c r="E13" s="67">
        <v>-5.2</v>
      </c>
      <c r="F13" s="67">
        <v>-5.3999999999999986</v>
      </c>
      <c r="G13" s="67"/>
      <c r="H13" s="70">
        <f>3.626*B13</f>
        <v>1450.3999999999999</v>
      </c>
      <c r="I13" s="83">
        <f t="shared" si="0"/>
        <v>11.399999999999999</v>
      </c>
      <c r="J13" s="67">
        <f t="shared" si="1"/>
        <v>2.9000000000000004</v>
      </c>
      <c r="K13" s="67">
        <f t="shared" si="2"/>
        <v>-9.4</v>
      </c>
      <c r="L13" s="67">
        <f t="shared" si="3"/>
        <v>-8.4999999999999982</v>
      </c>
    </row>
    <row r="14" spans="1:12" x14ac:dyDescent="0.2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x14ac:dyDescent="0.25">
      <c r="A15" s="70" t="s">
        <v>147</v>
      </c>
      <c r="B15" s="67"/>
      <c r="C15" s="67">
        <f>MAX(C3:C13)</f>
        <v>44</v>
      </c>
      <c r="D15" s="67">
        <f t="shared" ref="D15:F15" si="4">MAX(D3:D13)</f>
        <v>44.8</v>
      </c>
      <c r="E15" s="67">
        <f t="shared" si="4"/>
        <v>14.5</v>
      </c>
      <c r="F15" s="67">
        <f t="shared" si="4"/>
        <v>11.2</v>
      </c>
      <c r="G15" s="67"/>
      <c r="H15" s="67"/>
      <c r="I15" s="67">
        <f>MAX(I3:I13)</f>
        <v>39</v>
      </c>
      <c r="J15" s="67">
        <f t="shared" ref="J15:L15" si="5">MAX(J3:J13)</f>
        <v>36.699999999999996</v>
      </c>
      <c r="K15" s="67">
        <f t="shared" si="5"/>
        <v>10.3</v>
      </c>
      <c r="L15" s="67">
        <f t="shared" si="5"/>
        <v>8.1</v>
      </c>
    </row>
    <row r="16" spans="1:12" x14ac:dyDescent="0.25">
      <c r="A16" s="70" t="s">
        <v>148</v>
      </c>
      <c r="B16" s="67"/>
      <c r="C16" s="67">
        <f>MIN(C3:C13)</f>
        <v>-1.8</v>
      </c>
      <c r="D16" s="67">
        <f t="shared" ref="D16:F16" si="6">MIN(D3:D13)</f>
        <v>-25</v>
      </c>
      <c r="E16" s="67">
        <f t="shared" si="6"/>
        <v>-5.2</v>
      </c>
      <c r="F16" s="67">
        <f t="shared" si="6"/>
        <v>-23.2</v>
      </c>
      <c r="G16" s="67"/>
      <c r="H16" s="67"/>
      <c r="I16" s="67">
        <f>MIN(I3:I13)</f>
        <v>-6.8</v>
      </c>
      <c r="J16" s="67">
        <f t="shared" ref="J16:L16" si="7">MIN(J3:J13)</f>
        <v>-33.1</v>
      </c>
      <c r="K16" s="67">
        <f t="shared" si="7"/>
        <v>-9.4</v>
      </c>
      <c r="L16" s="67">
        <f t="shared" si="7"/>
        <v>-26.3</v>
      </c>
    </row>
  </sheetData>
  <mergeCells count="2">
    <mergeCell ref="C1:E1"/>
    <mergeCell ref="I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MAgBeam_1st set of data</vt:lpstr>
      <vt:lpstr>MagBeam-all rotation</vt:lpstr>
      <vt:lpstr>MagBeam_Rotation-waist at V1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 Test Stand at LERF (chgarcia)</dc:creator>
  <cp:lastModifiedBy>Gun Test Stand at LERF (chgarcia)</cp:lastModifiedBy>
  <dcterms:created xsi:type="dcterms:W3CDTF">2017-06-19T21:15:21Z</dcterms:created>
  <dcterms:modified xsi:type="dcterms:W3CDTF">2017-06-27T15:17:06Z</dcterms:modified>
</cp:coreProperties>
</file>