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kowij\Desktop\GPT_that_you_can_actually_use\GPT_CEBAF_PC\GPT and IBSIMU\Simulations\IBSimu IPR Benchmarking Test\"/>
    </mc:Choice>
  </mc:AlternateContent>
  <bookViews>
    <workbookView xWindow="0" yWindow="0" windowWidth="19200" windowHeight="7590"/>
  </bookViews>
  <sheets>
    <sheet name="Seed Tes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/>
  <c r="O7" i="2" s="1"/>
  <c r="D31" i="2"/>
  <c r="D32" i="2"/>
  <c r="D33" i="2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30" i="2"/>
  <c r="N7" i="2"/>
  <c r="B43" i="2"/>
  <c r="B44" i="2" s="1"/>
  <c r="B28" i="2" s="1"/>
  <c r="B41" i="2"/>
  <c r="B35" i="2"/>
  <c r="B37" i="2" s="1"/>
  <c r="H48" i="2"/>
  <c r="E48" i="2"/>
  <c r="F48" i="2" s="1"/>
  <c r="H47" i="2"/>
  <c r="E47" i="2"/>
  <c r="F47" i="2" s="1"/>
  <c r="H46" i="2"/>
  <c r="E46" i="2"/>
  <c r="F46" i="2" s="1"/>
  <c r="H45" i="2"/>
  <c r="E45" i="2"/>
  <c r="F45" i="2" s="1"/>
  <c r="H44" i="2"/>
  <c r="E44" i="2"/>
  <c r="F44" i="2" s="1"/>
  <c r="H43" i="2"/>
  <c r="E43" i="2"/>
  <c r="F43" i="2" s="1"/>
  <c r="H42" i="2"/>
  <c r="E42" i="2"/>
  <c r="F42" i="2" s="1"/>
  <c r="H41" i="2"/>
  <c r="E41" i="2"/>
  <c r="F41" i="2" s="1"/>
  <c r="H40" i="2"/>
  <c r="E40" i="2"/>
  <c r="F40" i="2" s="1"/>
  <c r="H39" i="2"/>
  <c r="E39" i="2"/>
  <c r="F39" i="2" s="1"/>
  <c r="H38" i="2"/>
  <c r="E38" i="2"/>
  <c r="F38" i="2" s="1"/>
  <c r="H37" i="2"/>
  <c r="E37" i="2"/>
  <c r="F37" i="2" s="1"/>
  <c r="H36" i="2"/>
  <c r="E36" i="2"/>
  <c r="F36" i="2" s="1"/>
  <c r="H35" i="2"/>
  <c r="E35" i="2"/>
  <c r="F35" i="2" s="1"/>
  <c r="H34" i="2"/>
  <c r="E34" i="2"/>
  <c r="F34" i="2" s="1"/>
  <c r="H33" i="2"/>
  <c r="E33" i="2"/>
  <c r="F33" i="2" s="1"/>
  <c r="H32" i="2"/>
  <c r="E32" i="2"/>
  <c r="F32" i="2" s="1"/>
  <c r="H31" i="2"/>
  <c r="I31" i="2" s="1"/>
  <c r="E31" i="2"/>
  <c r="F31" i="2" s="1"/>
  <c r="H30" i="2"/>
  <c r="E30" i="2"/>
  <c r="F30" i="2" s="1"/>
  <c r="H29" i="2"/>
  <c r="E29" i="2"/>
  <c r="F29" i="2" s="1"/>
  <c r="E5" i="2"/>
  <c r="B4" i="2"/>
  <c r="M6" i="2"/>
  <c r="L6" i="2"/>
  <c r="I40" i="2" l="1"/>
  <c r="I48" i="2"/>
  <c r="I46" i="2"/>
  <c r="I44" i="2"/>
  <c r="I42" i="2"/>
  <c r="I38" i="2"/>
  <c r="I36" i="2"/>
  <c r="I34" i="2"/>
  <c r="I32" i="2"/>
  <c r="I30" i="2"/>
  <c r="I33" i="2"/>
  <c r="I37" i="2"/>
  <c r="I47" i="2"/>
  <c r="I29" i="2"/>
  <c r="I41" i="2"/>
  <c r="I45" i="2"/>
  <c r="I35" i="2"/>
  <c r="I39" i="2"/>
  <c r="I43" i="2"/>
  <c r="B17" i="2"/>
  <c r="B11" i="2"/>
  <c r="B13" i="2" s="1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6" i="2"/>
  <c r="H7" i="2"/>
  <c r="H8" i="2"/>
  <c r="H9" i="2"/>
  <c r="H10" i="2"/>
  <c r="H5" i="2"/>
  <c r="B19" i="2"/>
  <c r="B20" i="2" s="1"/>
  <c r="B21" i="2" s="1"/>
  <c r="E11" i="2" l="1"/>
  <c r="E19" i="2"/>
  <c r="E12" i="2"/>
  <c r="F12" i="2" s="1"/>
  <c r="I12" i="2" s="1"/>
  <c r="E20" i="2"/>
  <c r="F20" i="2" s="1"/>
  <c r="I20" i="2" s="1"/>
  <c r="E13" i="2"/>
  <c r="F13" i="2" s="1"/>
  <c r="I13" i="2" s="1"/>
  <c r="E21" i="2"/>
  <c r="E6" i="2"/>
  <c r="F6" i="2" s="1"/>
  <c r="I6" i="2" s="1"/>
  <c r="E14" i="2"/>
  <c r="F14" i="2" s="1"/>
  <c r="I14" i="2" s="1"/>
  <c r="E7" i="2"/>
  <c r="E15" i="2"/>
  <c r="E23" i="2"/>
  <c r="E8" i="2"/>
  <c r="E16" i="2"/>
  <c r="F16" i="2" s="1"/>
  <c r="I16" i="2" s="1"/>
  <c r="E24" i="2"/>
  <c r="F24" i="2" s="1"/>
  <c r="I24" i="2" s="1"/>
  <c r="E9" i="2"/>
  <c r="F9" i="2" s="1"/>
  <c r="I9" i="2" s="1"/>
  <c r="E17" i="2"/>
  <c r="F17" i="2" s="1"/>
  <c r="I17" i="2" s="1"/>
  <c r="N6" i="2"/>
  <c r="O6" i="2" s="1"/>
  <c r="E10" i="2"/>
  <c r="E18" i="2"/>
  <c r="E22" i="2"/>
  <c r="F22" i="2" s="1"/>
  <c r="I22" i="2" s="1"/>
  <c r="F19" i="2"/>
  <c r="I19" i="2" s="1"/>
  <c r="F21" i="2"/>
  <c r="I21" i="2" s="1"/>
  <c r="F5" i="2"/>
  <c r="I5" i="2" s="1"/>
  <c r="F11" i="2"/>
  <c r="I11" i="2" s="1"/>
  <c r="F10" i="2"/>
  <c r="I10" i="2" s="1"/>
  <c r="F8" i="2"/>
  <c r="I8" i="2" s="1"/>
  <c r="F23" i="2"/>
  <c r="I23" i="2" s="1"/>
  <c r="F18" i="2"/>
  <c r="I18" i="2" s="1"/>
  <c r="F15" i="2"/>
  <c r="I15" i="2" s="1"/>
  <c r="F7" i="2"/>
  <c r="I7" i="2" s="1"/>
</calcChain>
</file>

<file path=xl/sharedStrings.xml><?xml version="1.0" encoding="utf-8"?>
<sst xmlns="http://schemas.openxmlformats.org/spreadsheetml/2006/main" count="58" uniqueCount="34">
  <si>
    <t>Ionization Region Length (d)</t>
  </si>
  <si>
    <t>% Difference</t>
  </si>
  <si>
    <t>Simulated #ions/timestep</t>
  </si>
  <si>
    <t>Simulated #ions</t>
  </si>
  <si>
    <t>Predicted #ions/timestep</t>
  </si>
  <si>
    <t>nmin</t>
  </si>
  <si>
    <t>Qtot (nC)</t>
  </si>
  <si>
    <t>Global Parameters</t>
  </si>
  <si>
    <t xml:space="preserve">enmacro for one macro particle </t>
  </si>
  <si>
    <t>eN</t>
  </si>
  <si>
    <t>Seed</t>
  </si>
  <si>
    <t>Gamma</t>
  </si>
  <si>
    <t>Beta</t>
  </si>
  <si>
    <t>H2ICS (m^2)</t>
  </si>
  <si>
    <t>Avg Sim Ions</t>
  </si>
  <si>
    <t>Std Dev</t>
  </si>
  <si>
    <t>Predicted #Ions</t>
  </si>
  <si>
    <t>Predicted # ions</t>
  </si>
  <si>
    <t>% Diff</t>
  </si>
  <si>
    <t>H2 Density (m^-3)</t>
  </si>
  <si>
    <t>Total Simulation Time (s)</t>
  </si>
  <si>
    <t>Simulation Timestep (s)</t>
  </si>
  <si>
    <t>Ionization Region start (m)</t>
  </si>
  <si>
    <t>Ionization Region end (m)</t>
  </si>
  <si>
    <t>Ionization Region start time (s)</t>
  </si>
  <si>
    <t>Ionization Region end time (s)</t>
  </si>
  <si>
    <t>Total Timesteps in region</t>
  </si>
  <si>
    <t>Electron KE (eV)</t>
  </si>
  <si>
    <t>IBSimu Benchmarking Tests - Varying Seed</t>
  </si>
  <si>
    <t>Elementary Charge</t>
  </si>
  <si>
    <t>Stats</t>
  </si>
  <si>
    <t>T=130keV</t>
  </si>
  <si>
    <t>T=1keV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</si>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</sst>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E1" workbookViewId="0">
      <selection activeCell="R10" sqref="R10"/>
    </sheetView>
  </sheetViews>
  <sheetFormatPr defaultRowHeight="15" x14ac:dyDescent="0.25"/>
  <cols>
    <col min="1" max="1" width="39.28515625" bestFit="1" customWidth="1"/>
    <col min="2" max="2" width="12" bestFit="1" customWidth="1"/>
    <col min="5" max="5" width="20.5703125" bestFit="1" customWidth="1"/>
    <col min="6" max="6" width="24" bestFit="1" customWidth="1"/>
    <col min="7" max="7" width="15.28515625" bestFit="1" customWidth="1"/>
    <col min="8" max="8" width="24.42578125" bestFit="1" customWidth="1"/>
    <col min="9" max="9" width="12.42578125" bestFit="1" customWidth="1"/>
    <col min="12" max="12" width="12.140625" bestFit="1" customWidth="1"/>
    <col min="13" max="13" width="12" bestFit="1" customWidth="1"/>
    <col min="14" max="14" width="14.85546875" bestFit="1" customWidth="1"/>
    <col min="15" max="15" width="6.28515625" bestFit="1" customWidth="1"/>
    <col min="17" max="17" width="14.85546875" bestFit="1" customWidth="1"/>
  </cols>
  <sheetData>
    <row r="1" spans="1:17" x14ac:dyDescent="0.25">
      <c r="A1" t="s">
        <v>28</v>
      </c>
    </row>
    <row r="3" spans="1:17" x14ac:dyDescent="0.25">
      <c r="A3" t="s">
        <v>7</v>
      </c>
      <c r="D3" t="s">
        <v>31</v>
      </c>
    </row>
    <row r="4" spans="1:17" x14ac:dyDescent="0.25">
      <c r="A4" t="s">
        <v>19</v>
      </c>
      <c r="B4" s="1">
        <f>100/(B21*B9*10000)</f>
        <v>2.604934651342751E+20</v>
      </c>
      <c r="D4" t="s">
        <v>10</v>
      </c>
      <c r="E4" s="2" t="s">
        <v>17</v>
      </c>
      <c r="F4" t="s">
        <v>4</v>
      </c>
      <c r="G4" t="s">
        <v>3</v>
      </c>
      <c r="H4" s="2" t="s">
        <v>2</v>
      </c>
      <c r="I4" s="2" t="s">
        <v>1</v>
      </c>
      <c r="L4" t="s">
        <v>30</v>
      </c>
      <c r="Q4" s="2"/>
    </row>
    <row r="5" spans="1:17" x14ac:dyDescent="0.25">
      <c r="A5" t="s">
        <v>20</v>
      </c>
      <c r="B5" s="1">
        <v>5.5999999999999997E-9</v>
      </c>
      <c r="D5">
        <v>1</v>
      </c>
      <c r="E5" s="1">
        <f>$B$4*$B$9*$B$21*$B$13*$B$14*$B$12</f>
        <v>99.999999999999986</v>
      </c>
      <c r="F5" s="1">
        <f>E5/$B$17</f>
        <v>1.7857142857142856</v>
      </c>
      <c r="G5">
        <v>94</v>
      </c>
      <c r="H5" s="1">
        <f>G5/$B$17</f>
        <v>1.6785714285714288</v>
      </c>
      <c r="I5">
        <f>(ABS(H5-F5)/F5)*100</f>
        <v>5.9999999999999787</v>
      </c>
      <c r="K5" t="s">
        <v>33</v>
      </c>
      <c r="L5" t="s">
        <v>14</v>
      </c>
      <c r="M5" t="s">
        <v>15</v>
      </c>
      <c r="N5" s="2" t="s">
        <v>16</v>
      </c>
      <c r="O5" s="2" t="s">
        <v>18</v>
      </c>
    </row>
    <row r="6" spans="1:17" x14ac:dyDescent="0.25">
      <c r="A6" t="s">
        <v>21</v>
      </c>
      <c r="B6" s="1">
        <v>1E-10</v>
      </c>
      <c r="D6">
        <v>2</v>
      </c>
      <c r="E6" s="1">
        <f t="shared" ref="E6:E24" si="0">$B$4*$B$9*$B$21*$B$13*$B$14*$B$12</f>
        <v>99.999999999999986</v>
      </c>
      <c r="F6" s="1">
        <f t="shared" ref="F6:F24" si="1">E6/$B$17</f>
        <v>1.7857142857142856</v>
      </c>
      <c r="G6">
        <v>97</v>
      </c>
      <c r="H6" s="1">
        <f t="shared" ref="H6:H24" si="2">G6/$B$17</f>
        <v>1.7321428571428574</v>
      </c>
      <c r="I6">
        <f t="shared" ref="I6:I10" si="3">(ABS(H6-F6)/F6)*100</f>
        <v>2.9999999999999769</v>
      </c>
      <c r="K6">
        <v>130000</v>
      </c>
      <c r="L6">
        <f>AVERAGE(G5:G24)</f>
        <v>99.95</v>
      </c>
      <c r="M6">
        <f>_xlfn.STDEV.S(G5:G24)</f>
        <v>6.7937664927413248</v>
      </c>
      <c r="N6" s="1">
        <f>E5</f>
        <v>99.999999999999986</v>
      </c>
      <c r="O6">
        <f>(ABS(L6-N6)/N6)*100</f>
        <v>4.9999999999982961E-2</v>
      </c>
    </row>
    <row r="7" spans="1:17" x14ac:dyDescent="0.25">
      <c r="A7" t="s">
        <v>22</v>
      </c>
      <c r="B7">
        <v>0</v>
      </c>
      <c r="D7">
        <v>3</v>
      </c>
      <c r="E7" s="1">
        <f t="shared" si="0"/>
        <v>99.999999999999986</v>
      </c>
      <c r="F7" s="1">
        <f t="shared" si="1"/>
        <v>1.7857142857142856</v>
      </c>
      <c r="G7">
        <v>104</v>
      </c>
      <c r="H7" s="1">
        <f t="shared" si="2"/>
        <v>1.8571428571428574</v>
      </c>
      <c r="I7">
        <f t="shared" si="3"/>
        <v>4.000000000000024</v>
      </c>
      <c r="K7">
        <v>1000</v>
      </c>
      <c r="L7">
        <f>AVERAGE(G29:G48)</f>
        <v>98.9</v>
      </c>
      <c r="M7">
        <f>_xlfn.STDEV.S(G29:G48)</f>
        <v>10.062436662108606</v>
      </c>
      <c r="N7" s="1">
        <f>E6</f>
        <v>99.999999999999986</v>
      </c>
      <c r="O7">
        <f>(ABS(L7-N7)/N7)*100</f>
        <v>1.0999999999999803</v>
      </c>
      <c r="Q7" s="2"/>
    </row>
    <row r="8" spans="1:17" x14ac:dyDescent="0.25">
      <c r="A8" t="s">
        <v>23</v>
      </c>
      <c r="B8">
        <v>1</v>
      </c>
      <c r="D8">
        <v>4</v>
      </c>
      <c r="E8" s="1">
        <f t="shared" si="0"/>
        <v>99.999999999999986</v>
      </c>
      <c r="F8" s="1">
        <f t="shared" si="1"/>
        <v>1.7857142857142856</v>
      </c>
      <c r="G8">
        <v>97</v>
      </c>
      <c r="H8" s="1">
        <f t="shared" si="2"/>
        <v>1.7321428571428574</v>
      </c>
      <c r="I8">
        <f t="shared" si="3"/>
        <v>2.9999999999999769</v>
      </c>
      <c r="Q8" s="2"/>
    </row>
    <row r="9" spans="1:17" x14ac:dyDescent="0.25">
      <c r="A9" t="s">
        <v>0</v>
      </c>
      <c r="B9">
        <v>1</v>
      </c>
      <c r="D9">
        <v>5</v>
      </c>
      <c r="E9" s="1">
        <f t="shared" si="0"/>
        <v>99.999999999999986</v>
      </c>
      <c r="F9" s="1">
        <f t="shared" si="1"/>
        <v>1.7857142857142856</v>
      </c>
      <c r="G9">
        <v>83</v>
      </c>
      <c r="H9" s="1">
        <f t="shared" si="2"/>
        <v>1.4821428571428574</v>
      </c>
      <c r="I9">
        <f t="shared" si="3"/>
        <v>16.999999999999979</v>
      </c>
      <c r="Q9" s="2"/>
    </row>
    <row r="10" spans="1:17" x14ac:dyDescent="0.25">
      <c r="A10" t="s">
        <v>29</v>
      </c>
      <c r="B10" s="1">
        <v>1.6021766339999999E-19</v>
      </c>
      <c r="D10">
        <v>6</v>
      </c>
      <c r="E10" s="1">
        <f t="shared" si="0"/>
        <v>99.999999999999986</v>
      </c>
      <c r="F10" s="1">
        <f t="shared" si="1"/>
        <v>1.7857142857142856</v>
      </c>
      <c r="G10">
        <v>92</v>
      </c>
      <c r="H10" s="1">
        <f t="shared" si="2"/>
        <v>1.642857142857143</v>
      </c>
      <c r="I10">
        <f t="shared" si="3"/>
        <v>7.9999999999999849</v>
      </c>
      <c r="Q10" s="2"/>
    </row>
    <row r="11" spans="1:17" x14ac:dyDescent="0.25">
      <c r="A11" t="s">
        <v>6</v>
      </c>
      <c r="B11" s="1">
        <f>10000*B10</f>
        <v>1.6021766339999998E-15</v>
      </c>
      <c r="D11">
        <v>7</v>
      </c>
      <c r="E11" s="1">
        <f t="shared" si="0"/>
        <v>99.999999999999986</v>
      </c>
      <c r="F11" s="1">
        <f t="shared" si="1"/>
        <v>1.7857142857142856</v>
      </c>
      <c r="G11">
        <v>100</v>
      </c>
      <c r="H11" s="1">
        <f t="shared" si="2"/>
        <v>1.785714285714286</v>
      </c>
      <c r="I11">
        <f t="shared" ref="I11:I24" si="4">(ABS(H11-F11)/F11)*100</f>
        <v>2.486899575160351E-14</v>
      </c>
      <c r="Q11" s="2"/>
    </row>
    <row r="12" spans="1:17" x14ac:dyDescent="0.25">
      <c r="A12" t="s">
        <v>9</v>
      </c>
      <c r="B12" s="1">
        <v>10</v>
      </c>
      <c r="D12">
        <v>8</v>
      </c>
      <c r="E12" s="1">
        <f t="shared" si="0"/>
        <v>99.999999999999986</v>
      </c>
      <c r="F12" s="1">
        <f t="shared" si="1"/>
        <v>1.7857142857142856</v>
      </c>
      <c r="G12">
        <v>91</v>
      </c>
      <c r="H12" s="1">
        <f t="shared" si="2"/>
        <v>1.6250000000000002</v>
      </c>
      <c r="I12">
        <f t="shared" si="4"/>
        <v>8.9999999999999822</v>
      </c>
    </row>
    <row r="13" spans="1:17" x14ac:dyDescent="0.25">
      <c r="A13" t="s">
        <v>8</v>
      </c>
      <c r="B13" s="1">
        <f>B11/(B12*B10)</f>
        <v>999.99999999999989</v>
      </c>
      <c r="D13">
        <v>9</v>
      </c>
      <c r="E13" s="1">
        <f t="shared" si="0"/>
        <v>99.999999999999986</v>
      </c>
      <c r="F13" s="1">
        <f t="shared" si="1"/>
        <v>1.7857142857142856</v>
      </c>
      <c r="G13">
        <v>104</v>
      </c>
      <c r="H13" s="1">
        <f t="shared" si="2"/>
        <v>1.8571428571428574</v>
      </c>
      <c r="I13">
        <f t="shared" si="4"/>
        <v>4.000000000000024</v>
      </c>
    </row>
    <row r="14" spans="1:17" x14ac:dyDescent="0.25">
      <c r="A14" t="s">
        <v>5</v>
      </c>
      <c r="B14">
        <v>1</v>
      </c>
      <c r="D14">
        <v>10</v>
      </c>
      <c r="E14" s="1">
        <f t="shared" si="0"/>
        <v>99.999999999999986</v>
      </c>
      <c r="F14" s="1">
        <f t="shared" si="1"/>
        <v>1.7857142857142856</v>
      </c>
      <c r="G14">
        <v>106</v>
      </c>
      <c r="H14" s="1">
        <f t="shared" si="2"/>
        <v>1.892857142857143</v>
      </c>
      <c r="I14">
        <f t="shared" si="4"/>
        <v>6.000000000000016</v>
      </c>
    </row>
    <row r="15" spans="1:17" x14ac:dyDescent="0.25">
      <c r="A15" t="s">
        <v>24</v>
      </c>
      <c r="B15" s="1">
        <v>0</v>
      </c>
      <c r="D15">
        <v>11</v>
      </c>
      <c r="E15" s="1">
        <f t="shared" si="0"/>
        <v>99.999999999999986</v>
      </c>
      <c r="F15" s="1">
        <f t="shared" si="1"/>
        <v>1.7857142857142856</v>
      </c>
      <c r="G15">
        <v>110</v>
      </c>
      <c r="H15" s="1">
        <f t="shared" si="2"/>
        <v>1.9642857142857146</v>
      </c>
      <c r="I15">
        <f t="shared" si="4"/>
        <v>10.000000000000027</v>
      </c>
    </row>
    <row r="16" spans="1:17" x14ac:dyDescent="0.25">
      <c r="A16" t="s">
        <v>25</v>
      </c>
      <c r="B16" s="1">
        <v>5.5999999999999997E-9</v>
      </c>
      <c r="D16">
        <v>12</v>
      </c>
      <c r="E16" s="1">
        <f t="shared" si="0"/>
        <v>99.999999999999986</v>
      </c>
      <c r="F16" s="1">
        <f t="shared" si="1"/>
        <v>1.7857142857142856</v>
      </c>
      <c r="G16">
        <v>100</v>
      </c>
      <c r="H16" s="1">
        <f t="shared" si="2"/>
        <v>1.785714285714286</v>
      </c>
      <c r="I16">
        <f t="shared" si="4"/>
        <v>2.486899575160351E-14</v>
      </c>
    </row>
    <row r="17" spans="1:9" x14ac:dyDescent="0.25">
      <c r="A17" t="s">
        <v>26</v>
      </c>
      <c r="B17" s="1">
        <f>B16/B6</f>
        <v>55.999999999999993</v>
      </c>
      <c r="D17">
        <v>13</v>
      </c>
      <c r="E17" s="1">
        <f t="shared" si="0"/>
        <v>99.999999999999986</v>
      </c>
      <c r="F17" s="1">
        <f t="shared" si="1"/>
        <v>1.7857142857142856</v>
      </c>
      <c r="G17">
        <v>98</v>
      </c>
      <c r="H17" s="1">
        <f t="shared" si="2"/>
        <v>1.7500000000000002</v>
      </c>
      <c r="I17">
        <f t="shared" si="4"/>
        <v>1.9999999999999807</v>
      </c>
    </row>
    <row r="18" spans="1:9" x14ac:dyDescent="0.25">
      <c r="A18" t="s">
        <v>27</v>
      </c>
      <c r="B18" s="1">
        <v>130000</v>
      </c>
      <c r="D18">
        <v>14</v>
      </c>
      <c r="E18" s="1">
        <f t="shared" si="0"/>
        <v>99.999999999999986</v>
      </c>
      <c r="F18" s="1">
        <f t="shared" si="1"/>
        <v>1.7857142857142856</v>
      </c>
      <c r="G18">
        <v>100</v>
      </c>
      <c r="H18" s="1">
        <f t="shared" si="2"/>
        <v>1.785714285714286</v>
      </c>
      <c r="I18">
        <f t="shared" si="4"/>
        <v>2.486899575160351E-14</v>
      </c>
    </row>
    <row r="19" spans="1:9" x14ac:dyDescent="0.25">
      <c r="A19" t="s">
        <v>11</v>
      </c>
      <c r="B19">
        <f>(B18/(510998.9461))+1</f>
        <v>1.2544036558043303</v>
      </c>
      <c r="D19">
        <v>15</v>
      </c>
      <c r="E19" s="1">
        <f t="shared" si="0"/>
        <v>99.999999999999986</v>
      </c>
      <c r="F19" s="1">
        <f t="shared" si="1"/>
        <v>1.7857142857142856</v>
      </c>
      <c r="G19">
        <v>98</v>
      </c>
      <c r="H19" s="1">
        <f t="shared" si="2"/>
        <v>1.7500000000000002</v>
      </c>
      <c r="I19">
        <f t="shared" si="4"/>
        <v>1.9999999999999807</v>
      </c>
    </row>
    <row r="20" spans="1:9" x14ac:dyDescent="0.25">
      <c r="A20" t="s">
        <v>12</v>
      </c>
      <c r="B20">
        <f>SQRT(B19^2-1)/B19</f>
        <v>0.60372644953444643</v>
      </c>
      <c r="D20">
        <v>16</v>
      </c>
      <c r="E20" s="1">
        <f t="shared" si="0"/>
        <v>99.999999999999986</v>
      </c>
      <c r="F20" s="1">
        <f t="shared" si="1"/>
        <v>1.7857142857142856</v>
      </c>
      <c r="G20">
        <v>106</v>
      </c>
      <c r="H20" s="1">
        <f t="shared" si="2"/>
        <v>1.892857142857143</v>
      </c>
      <c r="I20">
        <f t="shared" si="4"/>
        <v>6.000000000000016</v>
      </c>
    </row>
    <row r="21" spans="1:9" x14ac:dyDescent="0.25">
      <c r="A21" t="s">
        <v>13</v>
      </c>
      <c r="B21">
        <f>((1.872E-24 * 0.695)/(B20^2))*(15.43/B18)*(B18/15.43 - 1)*(LN((75150)*1.5668*B20^2*B19^2)-B20^2)</f>
        <v>3.8388678943809039E-23</v>
      </c>
      <c r="D21">
        <v>17</v>
      </c>
      <c r="E21" s="1">
        <f t="shared" si="0"/>
        <v>99.999999999999986</v>
      </c>
      <c r="F21" s="1">
        <f t="shared" si="1"/>
        <v>1.7857142857142856</v>
      </c>
      <c r="G21">
        <v>104</v>
      </c>
      <c r="H21" s="1">
        <f t="shared" si="2"/>
        <v>1.8571428571428574</v>
      </c>
      <c r="I21">
        <f t="shared" si="4"/>
        <v>4.000000000000024</v>
      </c>
    </row>
    <row r="22" spans="1:9" x14ac:dyDescent="0.25">
      <c r="D22">
        <v>18</v>
      </c>
      <c r="E22" s="1">
        <f t="shared" si="0"/>
        <v>99.999999999999986</v>
      </c>
      <c r="F22" s="1">
        <f t="shared" si="1"/>
        <v>1.7857142857142856</v>
      </c>
      <c r="G22">
        <v>99</v>
      </c>
      <c r="H22" s="1">
        <f t="shared" si="2"/>
        <v>1.767857142857143</v>
      </c>
      <c r="I22">
        <f t="shared" si="4"/>
        <v>0.99999999999998401</v>
      </c>
    </row>
    <row r="23" spans="1:9" x14ac:dyDescent="0.25">
      <c r="D23">
        <v>19</v>
      </c>
      <c r="E23" s="1">
        <f t="shared" si="0"/>
        <v>99.999999999999986</v>
      </c>
      <c r="F23" s="1">
        <f t="shared" si="1"/>
        <v>1.7857142857142856</v>
      </c>
      <c r="G23">
        <v>112</v>
      </c>
      <c r="H23" s="1">
        <f t="shared" si="2"/>
        <v>2.0000000000000004</v>
      </c>
      <c r="I23">
        <f t="shared" si="4"/>
        <v>12.000000000000032</v>
      </c>
    </row>
    <row r="24" spans="1:9" x14ac:dyDescent="0.25">
      <c r="D24">
        <v>20</v>
      </c>
      <c r="E24" s="1">
        <f t="shared" si="0"/>
        <v>99.999999999999986</v>
      </c>
      <c r="F24" s="1">
        <f t="shared" si="1"/>
        <v>1.7857142857142856</v>
      </c>
      <c r="G24">
        <v>104</v>
      </c>
      <c r="H24" s="1">
        <f t="shared" si="2"/>
        <v>1.8571428571428574</v>
      </c>
      <c r="I24">
        <f t="shared" si="4"/>
        <v>4.000000000000024</v>
      </c>
    </row>
    <row r="25" spans="1:9" x14ac:dyDescent="0.25">
      <c r="E25" s="1"/>
      <c r="F25" s="1"/>
      <c r="H25" s="1"/>
    </row>
    <row r="26" spans="1:9" x14ac:dyDescent="0.25">
      <c r="E26" s="1"/>
      <c r="F26" s="1"/>
      <c r="H26" s="1"/>
    </row>
    <row r="27" spans="1:9" x14ac:dyDescent="0.25">
      <c r="D27" t="s">
        <v>32</v>
      </c>
      <c r="E27" s="1"/>
      <c r="F27" s="1"/>
      <c r="H27" s="1"/>
    </row>
    <row r="28" spans="1:9" x14ac:dyDescent="0.25">
      <c r="A28" t="s">
        <v>19</v>
      </c>
      <c r="B28" s="1">
        <f>100/(B45*B33*10000)</f>
        <v>4.9696602243304632E+18</v>
      </c>
      <c r="D28" t="s">
        <v>10</v>
      </c>
      <c r="E28" s="2" t="s">
        <v>17</v>
      </c>
      <c r="F28" t="s">
        <v>4</v>
      </c>
      <c r="G28" t="s">
        <v>3</v>
      </c>
      <c r="H28" s="2" t="s">
        <v>2</v>
      </c>
      <c r="I28" s="2" t="s">
        <v>1</v>
      </c>
    </row>
    <row r="29" spans="1:9" x14ac:dyDescent="0.25">
      <c r="A29" t="s">
        <v>20</v>
      </c>
      <c r="B29" s="1">
        <v>5.5000000000000003E-8</v>
      </c>
      <c r="D29">
        <v>21</v>
      </c>
      <c r="E29" s="1">
        <f>$B$4*$B$9*$B$21*$B$13*$B$14*$B$12</f>
        <v>99.999999999999986</v>
      </c>
      <c r="F29" s="1">
        <f>E29/$B$17</f>
        <v>1.7857142857142856</v>
      </c>
      <c r="G29">
        <v>98</v>
      </c>
      <c r="H29" s="1">
        <f>G29/$B$17</f>
        <v>1.7500000000000002</v>
      </c>
      <c r="I29">
        <f>(ABS(H29-F29)/F29)*100</f>
        <v>1.9999999999999807</v>
      </c>
    </row>
    <row r="30" spans="1:9" x14ac:dyDescent="0.25">
      <c r="A30" t="s">
        <v>21</v>
      </c>
      <c r="B30" s="1">
        <v>1E-10</v>
      </c>
      <c r="D30">
        <f>D29+1</f>
        <v>22</v>
      </c>
      <c r="E30" s="1">
        <f t="shared" ref="E30:E48" si="5">$B$4*$B$9*$B$21*$B$13*$B$14*$B$12</f>
        <v>99.999999999999986</v>
      </c>
      <c r="F30" s="1">
        <f t="shared" ref="F30:F48" si="6">E30/$B$17</f>
        <v>1.7857142857142856</v>
      </c>
      <c r="G30">
        <v>109</v>
      </c>
      <c r="H30" s="1">
        <f t="shared" ref="H30:H48" si="7">G30/$B$17</f>
        <v>1.9464285714285716</v>
      </c>
      <c r="I30">
        <f t="shared" ref="I30:I48" si="8">(ABS(H30-F30)/F30)*100</f>
        <v>9.0000000000000195</v>
      </c>
    </row>
    <row r="31" spans="1:9" x14ac:dyDescent="0.25">
      <c r="A31" t="s">
        <v>22</v>
      </c>
      <c r="B31">
        <v>0</v>
      </c>
      <c r="D31">
        <f t="shared" ref="D31:D48" si="9">D30+1</f>
        <v>23</v>
      </c>
      <c r="E31" s="1">
        <f t="shared" si="5"/>
        <v>99.999999999999986</v>
      </c>
      <c r="F31" s="1">
        <f t="shared" si="6"/>
        <v>1.7857142857142856</v>
      </c>
      <c r="G31">
        <v>97</v>
      </c>
      <c r="H31" s="1">
        <f t="shared" si="7"/>
        <v>1.7321428571428574</v>
      </c>
      <c r="I31">
        <f t="shared" si="8"/>
        <v>2.9999999999999769</v>
      </c>
    </row>
    <row r="32" spans="1:9" x14ac:dyDescent="0.25">
      <c r="A32" t="s">
        <v>23</v>
      </c>
      <c r="B32">
        <v>1</v>
      </c>
      <c r="D32">
        <f t="shared" si="9"/>
        <v>24</v>
      </c>
      <c r="E32" s="1">
        <f t="shared" si="5"/>
        <v>99.999999999999986</v>
      </c>
      <c r="F32" s="1">
        <f t="shared" si="6"/>
        <v>1.7857142857142856</v>
      </c>
      <c r="G32">
        <v>95</v>
      </c>
      <c r="H32" s="1">
        <f t="shared" si="7"/>
        <v>1.6964285714285716</v>
      </c>
      <c r="I32">
        <f t="shared" si="8"/>
        <v>4.9999999999999831</v>
      </c>
    </row>
    <row r="33" spans="1:9" x14ac:dyDescent="0.25">
      <c r="A33" t="s">
        <v>0</v>
      </c>
      <c r="B33">
        <v>1</v>
      </c>
      <c r="D33">
        <f t="shared" si="9"/>
        <v>25</v>
      </c>
      <c r="E33" s="1">
        <f t="shared" si="5"/>
        <v>99.999999999999986</v>
      </c>
      <c r="F33" s="1">
        <f t="shared" si="6"/>
        <v>1.7857142857142856</v>
      </c>
      <c r="G33">
        <v>100</v>
      </c>
      <c r="H33" s="1">
        <f t="shared" si="7"/>
        <v>1.785714285714286</v>
      </c>
      <c r="I33">
        <f t="shared" si="8"/>
        <v>2.486899575160351E-14</v>
      </c>
    </row>
    <row r="34" spans="1:9" x14ac:dyDescent="0.25">
      <c r="A34" t="s">
        <v>29</v>
      </c>
      <c r="B34" s="1">
        <v>1.6021766339999999E-19</v>
      </c>
      <c r="D34">
        <f t="shared" si="9"/>
        <v>26</v>
      </c>
      <c r="E34" s="1">
        <f t="shared" si="5"/>
        <v>99.999999999999986</v>
      </c>
      <c r="F34" s="1">
        <f t="shared" si="6"/>
        <v>1.7857142857142856</v>
      </c>
      <c r="G34">
        <v>103</v>
      </c>
      <c r="H34" s="1">
        <f t="shared" si="7"/>
        <v>1.8392857142857144</v>
      </c>
      <c r="I34">
        <f t="shared" si="8"/>
        <v>3.0000000000000147</v>
      </c>
    </row>
    <row r="35" spans="1:9" x14ac:dyDescent="0.25">
      <c r="A35" t="s">
        <v>6</v>
      </c>
      <c r="B35" s="1">
        <f>10000*B34</f>
        <v>1.6021766339999998E-15</v>
      </c>
      <c r="D35">
        <f t="shared" si="9"/>
        <v>27</v>
      </c>
      <c r="E35" s="1">
        <f t="shared" si="5"/>
        <v>99.999999999999986</v>
      </c>
      <c r="F35" s="1">
        <f t="shared" si="6"/>
        <v>1.7857142857142856</v>
      </c>
      <c r="G35">
        <v>89</v>
      </c>
      <c r="H35" s="1">
        <f t="shared" si="7"/>
        <v>1.5892857142857144</v>
      </c>
      <c r="I35">
        <f t="shared" si="8"/>
        <v>10.999999999999986</v>
      </c>
    </row>
    <row r="36" spans="1:9" x14ac:dyDescent="0.25">
      <c r="A36" t="s">
        <v>9</v>
      </c>
      <c r="B36" s="1">
        <v>10</v>
      </c>
      <c r="D36">
        <f t="shared" si="9"/>
        <v>28</v>
      </c>
      <c r="E36" s="1">
        <f t="shared" si="5"/>
        <v>99.999999999999986</v>
      </c>
      <c r="F36" s="1">
        <f t="shared" si="6"/>
        <v>1.7857142857142856</v>
      </c>
      <c r="G36">
        <v>90</v>
      </c>
      <c r="H36" s="1">
        <f t="shared" si="7"/>
        <v>1.6071428571428574</v>
      </c>
      <c r="I36">
        <f t="shared" si="8"/>
        <v>9.9999999999999769</v>
      </c>
    </row>
    <row r="37" spans="1:9" x14ac:dyDescent="0.25">
      <c r="A37" t="s">
        <v>8</v>
      </c>
      <c r="B37" s="1">
        <f>B35/(B36*B34)</f>
        <v>999.99999999999989</v>
      </c>
      <c r="D37">
        <f t="shared" si="9"/>
        <v>29</v>
      </c>
      <c r="E37" s="1">
        <f t="shared" si="5"/>
        <v>99.999999999999986</v>
      </c>
      <c r="F37" s="1">
        <f t="shared" si="6"/>
        <v>1.7857142857142856</v>
      </c>
      <c r="G37">
        <v>96</v>
      </c>
      <c r="H37" s="1">
        <f t="shared" si="7"/>
        <v>1.7142857142857144</v>
      </c>
      <c r="I37">
        <f t="shared" si="8"/>
        <v>3.9999999999999862</v>
      </c>
    </row>
    <row r="38" spans="1:9" x14ac:dyDescent="0.25">
      <c r="A38" t="s">
        <v>5</v>
      </c>
      <c r="B38">
        <v>1</v>
      </c>
      <c r="D38">
        <f t="shared" si="9"/>
        <v>30</v>
      </c>
      <c r="E38" s="1">
        <f t="shared" si="5"/>
        <v>99.999999999999986</v>
      </c>
      <c r="F38" s="1">
        <f t="shared" si="6"/>
        <v>1.7857142857142856</v>
      </c>
      <c r="G38">
        <v>98</v>
      </c>
      <c r="H38" s="1">
        <f t="shared" si="7"/>
        <v>1.7500000000000002</v>
      </c>
      <c r="I38">
        <f t="shared" si="8"/>
        <v>1.9999999999999807</v>
      </c>
    </row>
    <row r="39" spans="1:9" x14ac:dyDescent="0.25">
      <c r="A39" t="s">
        <v>24</v>
      </c>
      <c r="B39" s="1">
        <v>0</v>
      </c>
      <c r="D39">
        <f t="shared" si="9"/>
        <v>31</v>
      </c>
      <c r="E39" s="1">
        <f t="shared" si="5"/>
        <v>99.999999999999986</v>
      </c>
      <c r="F39" s="1">
        <f t="shared" si="6"/>
        <v>1.7857142857142856</v>
      </c>
      <c r="G39">
        <v>95</v>
      </c>
      <c r="H39" s="1">
        <f t="shared" si="7"/>
        <v>1.6964285714285716</v>
      </c>
      <c r="I39">
        <f t="shared" si="8"/>
        <v>4.9999999999999831</v>
      </c>
    </row>
    <row r="40" spans="1:9" x14ac:dyDescent="0.25">
      <c r="A40" t="s">
        <v>25</v>
      </c>
      <c r="B40" s="1">
        <v>5.5000000000000003E-8</v>
      </c>
      <c r="D40">
        <f t="shared" si="9"/>
        <v>32</v>
      </c>
      <c r="E40" s="1">
        <f t="shared" si="5"/>
        <v>99.999999999999986</v>
      </c>
      <c r="F40" s="1">
        <f t="shared" si="6"/>
        <v>1.7857142857142856</v>
      </c>
      <c r="G40">
        <v>83</v>
      </c>
      <c r="H40" s="1">
        <f t="shared" si="7"/>
        <v>1.4821428571428574</v>
      </c>
      <c r="I40">
        <f t="shared" si="8"/>
        <v>16.999999999999979</v>
      </c>
    </row>
    <row r="41" spans="1:9" x14ac:dyDescent="0.25">
      <c r="A41" t="s">
        <v>26</v>
      </c>
      <c r="B41" s="1">
        <f>B40/B30</f>
        <v>550</v>
      </c>
      <c r="D41">
        <f t="shared" si="9"/>
        <v>33</v>
      </c>
      <c r="E41" s="1">
        <f t="shared" si="5"/>
        <v>99.999999999999986</v>
      </c>
      <c r="F41" s="1">
        <f t="shared" si="6"/>
        <v>1.7857142857142856</v>
      </c>
      <c r="G41">
        <v>116</v>
      </c>
      <c r="H41" s="1">
        <f t="shared" si="7"/>
        <v>2.0714285714285716</v>
      </c>
      <c r="I41">
        <f t="shared" si="8"/>
        <v>16.000000000000021</v>
      </c>
    </row>
    <row r="42" spans="1:9" x14ac:dyDescent="0.25">
      <c r="A42" t="s">
        <v>27</v>
      </c>
      <c r="B42" s="1">
        <v>1000</v>
      </c>
      <c r="D42">
        <f t="shared" si="9"/>
        <v>34</v>
      </c>
      <c r="E42" s="1">
        <f t="shared" si="5"/>
        <v>99.999999999999986</v>
      </c>
      <c r="F42" s="1">
        <f t="shared" si="6"/>
        <v>1.7857142857142856</v>
      </c>
      <c r="G42">
        <v>101</v>
      </c>
      <c r="H42" s="1">
        <f t="shared" si="7"/>
        <v>1.8035714285714288</v>
      </c>
      <c r="I42">
        <f t="shared" si="8"/>
        <v>1.0000000000000213</v>
      </c>
    </row>
    <row r="43" spans="1:9" x14ac:dyDescent="0.25">
      <c r="A43" t="s">
        <v>11</v>
      </c>
      <c r="B43">
        <f>(B42/(510998.9461))+1</f>
        <v>1.0019569511984949</v>
      </c>
      <c r="D43">
        <f t="shared" si="9"/>
        <v>35</v>
      </c>
      <c r="E43" s="1">
        <f t="shared" si="5"/>
        <v>99.999999999999986</v>
      </c>
      <c r="F43" s="1">
        <f t="shared" si="6"/>
        <v>1.7857142857142856</v>
      </c>
      <c r="G43">
        <v>122</v>
      </c>
      <c r="H43" s="1">
        <f t="shared" si="7"/>
        <v>2.1785714285714288</v>
      </c>
      <c r="I43">
        <f t="shared" si="8"/>
        <v>22.000000000000021</v>
      </c>
    </row>
    <row r="44" spans="1:9" x14ac:dyDescent="0.25">
      <c r="A44" t="s">
        <v>12</v>
      </c>
      <c r="B44">
        <f>SQRT(B43^2-1)/B43</f>
        <v>6.2469539198442121E-2</v>
      </c>
      <c r="D44">
        <f t="shared" si="9"/>
        <v>36</v>
      </c>
      <c r="E44" s="1">
        <f t="shared" si="5"/>
        <v>99.999999999999986</v>
      </c>
      <c r="F44" s="1">
        <f t="shared" si="6"/>
        <v>1.7857142857142856</v>
      </c>
      <c r="G44">
        <v>100</v>
      </c>
      <c r="H44" s="1">
        <f t="shared" si="7"/>
        <v>1.785714285714286</v>
      </c>
      <c r="I44">
        <f t="shared" si="8"/>
        <v>2.486899575160351E-14</v>
      </c>
    </row>
    <row r="45" spans="1:9" x14ac:dyDescent="0.25">
      <c r="A45" t="s">
        <v>13</v>
      </c>
      <c r="B45" s="1">
        <v>2.0122099999999999E-21</v>
      </c>
      <c r="D45">
        <f t="shared" si="9"/>
        <v>37</v>
      </c>
      <c r="E45" s="1">
        <f t="shared" si="5"/>
        <v>99.999999999999986</v>
      </c>
      <c r="F45" s="1">
        <f t="shared" si="6"/>
        <v>1.7857142857142856</v>
      </c>
      <c r="G45">
        <v>82</v>
      </c>
      <c r="H45" s="1">
        <f t="shared" si="7"/>
        <v>1.4642857142857144</v>
      </c>
      <c r="I45">
        <f t="shared" si="8"/>
        <v>17.999999999999989</v>
      </c>
    </row>
    <row r="46" spans="1:9" x14ac:dyDescent="0.25">
      <c r="D46">
        <f t="shared" si="9"/>
        <v>38</v>
      </c>
      <c r="E46" s="1">
        <f t="shared" si="5"/>
        <v>99.999999999999986</v>
      </c>
      <c r="F46" s="1">
        <f t="shared" si="6"/>
        <v>1.7857142857142856</v>
      </c>
      <c r="G46">
        <v>108</v>
      </c>
      <c r="H46" s="1">
        <f t="shared" si="7"/>
        <v>1.9285714285714288</v>
      </c>
      <c r="I46">
        <f t="shared" si="8"/>
        <v>8.0000000000000231</v>
      </c>
    </row>
    <row r="47" spans="1:9" x14ac:dyDescent="0.25">
      <c r="D47">
        <f t="shared" si="9"/>
        <v>39</v>
      </c>
      <c r="E47" s="1">
        <f t="shared" si="5"/>
        <v>99.999999999999986</v>
      </c>
      <c r="F47" s="1">
        <f t="shared" si="6"/>
        <v>1.7857142857142856</v>
      </c>
      <c r="G47">
        <v>106</v>
      </c>
      <c r="H47" s="1">
        <f t="shared" si="7"/>
        <v>1.892857142857143</v>
      </c>
      <c r="I47">
        <f t="shared" si="8"/>
        <v>6.000000000000016</v>
      </c>
    </row>
    <row r="48" spans="1:9" x14ac:dyDescent="0.25">
      <c r="D48">
        <f t="shared" si="9"/>
        <v>40</v>
      </c>
      <c r="E48" s="1">
        <f t="shared" si="5"/>
        <v>99.999999999999986</v>
      </c>
      <c r="F48" s="1">
        <f t="shared" si="6"/>
        <v>1.7857142857142856</v>
      </c>
      <c r="G48">
        <v>90</v>
      </c>
      <c r="H48" s="1">
        <f t="shared" si="7"/>
        <v>1.6071428571428574</v>
      </c>
      <c r="I48">
        <f t="shared" si="8"/>
        <v>9.9999999999999769</v>
      </c>
    </row>
    <row r="49" spans="5:8" x14ac:dyDescent="0.25">
      <c r="E49" s="1"/>
      <c r="F49" s="1"/>
      <c r="H49" s="1"/>
    </row>
    <row r="50" spans="5:8" x14ac:dyDescent="0.25">
      <c r="E50" s="1"/>
      <c r="F50" s="1"/>
      <c r="H50" s="1"/>
    </row>
    <row r="51" spans="5:8" x14ac:dyDescent="0.25">
      <c r="E51" s="1"/>
      <c r="F51" s="1"/>
      <c r="H51" s="1"/>
    </row>
    <row r="52" spans="5:8" x14ac:dyDescent="0.25">
      <c r="E52" s="1"/>
      <c r="F52" s="1"/>
      <c r="H52" s="1"/>
    </row>
    <row r="53" spans="5:8" x14ac:dyDescent="0.25">
      <c r="E53" s="1"/>
      <c r="F53" s="1"/>
      <c r="H53" s="1"/>
    </row>
    <row r="54" spans="5:8" x14ac:dyDescent="0.25">
      <c r="E54" s="1"/>
      <c r="F54" s="1"/>
      <c r="H54" s="1"/>
    </row>
    <row r="55" spans="5:8" x14ac:dyDescent="0.25">
      <c r="E55" s="1"/>
      <c r="F55" s="1"/>
      <c r="H55" s="1"/>
    </row>
    <row r="56" spans="5:8" x14ac:dyDescent="0.25">
      <c r="E56" s="1"/>
      <c r="F56" s="1"/>
      <c r="H56" s="1"/>
    </row>
    <row r="57" spans="5:8" x14ac:dyDescent="0.25">
      <c r="E57" s="1"/>
      <c r="F57" s="1"/>
      <c r="H57" s="1"/>
    </row>
    <row r="58" spans="5:8" x14ac:dyDescent="0.25">
      <c r="E58" s="1"/>
      <c r="F58" s="1"/>
      <c r="H58" s="1"/>
    </row>
    <row r="59" spans="5:8" x14ac:dyDescent="0.25">
      <c r="E59" s="1"/>
      <c r="F59" s="1"/>
      <c r="H59" s="1"/>
    </row>
    <row r="60" spans="5:8" x14ac:dyDescent="0.25">
      <c r="E60" s="1"/>
      <c r="F60" s="1"/>
      <c r="H60" s="1"/>
    </row>
    <row r="61" spans="5:8" x14ac:dyDescent="0.25">
      <c r="E61" s="1"/>
      <c r="F61" s="1"/>
      <c r="H61" s="1"/>
    </row>
    <row r="62" spans="5:8" x14ac:dyDescent="0.25">
      <c r="E62" s="1"/>
      <c r="F62" s="1"/>
      <c r="H62" s="1"/>
    </row>
    <row r="63" spans="5:8" x14ac:dyDescent="0.25">
      <c r="E63" s="1"/>
      <c r="F63" s="1"/>
      <c r="H63" s="1"/>
    </row>
    <row r="64" spans="5:8" x14ac:dyDescent="0.25">
      <c r="E64" s="1"/>
      <c r="F64" s="1"/>
      <c r="H64" s="1"/>
    </row>
    <row r="65" spans="5:8" x14ac:dyDescent="0.25">
      <c r="E65" s="1"/>
      <c r="F65" s="1"/>
      <c r="H65" s="1"/>
    </row>
    <row r="66" spans="5:8" x14ac:dyDescent="0.25">
      <c r="E66" s="1"/>
      <c r="F66" s="1"/>
      <c r="H66" s="1"/>
    </row>
    <row r="67" spans="5:8" x14ac:dyDescent="0.25">
      <c r="E67" s="1"/>
      <c r="F67" s="1"/>
      <c r="H67" s="1"/>
    </row>
    <row r="68" spans="5:8" x14ac:dyDescent="0.25">
      <c r="E68" s="1"/>
      <c r="F68" s="1"/>
      <c r="H68" s="1"/>
    </row>
    <row r="69" spans="5:8" x14ac:dyDescent="0.25">
      <c r="E69" s="1"/>
      <c r="F69" s="1"/>
      <c r="H69" s="1"/>
    </row>
    <row r="70" spans="5:8" x14ac:dyDescent="0.25">
      <c r="E70" s="1"/>
      <c r="F70" s="1"/>
      <c r="H70" s="1"/>
    </row>
    <row r="71" spans="5:8" x14ac:dyDescent="0.25">
      <c r="E71" s="1"/>
      <c r="F71" s="1"/>
      <c r="H71" s="1"/>
    </row>
    <row r="72" spans="5:8" x14ac:dyDescent="0.25">
      <c r="E72" s="1"/>
      <c r="F72" s="1"/>
      <c r="H72" s="1"/>
    </row>
    <row r="73" spans="5:8" x14ac:dyDescent="0.25">
      <c r="E73" s="1"/>
      <c r="F73" s="1"/>
      <c r="H73" s="1"/>
    </row>
    <row r="74" spans="5:8" x14ac:dyDescent="0.25">
      <c r="E74" s="1"/>
      <c r="F74" s="1"/>
      <c r="H74" s="1"/>
    </row>
    <row r="75" spans="5:8" x14ac:dyDescent="0.25">
      <c r="E75" s="1"/>
      <c r="F75" s="1"/>
      <c r="H75" s="1"/>
    </row>
    <row r="76" spans="5:8" x14ac:dyDescent="0.25">
      <c r="E76" s="1"/>
      <c r="F76" s="1"/>
      <c r="H76" s="1"/>
    </row>
    <row r="77" spans="5:8" x14ac:dyDescent="0.25">
      <c r="E77" s="1"/>
      <c r="F77" s="1"/>
      <c r="H77" s="1"/>
    </row>
    <row r="78" spans="5:8" x14ac:dyDescent="0.25">
      <c r="E78" s="1"/>
      <c r="F78" s="1"/>
      <c r="H78" s="1"/>
    </row>
    <row r="79" spans="5:8" x14ac:dyDescent="0.25">
      <c r="E79" s="1"/>
      <c r="F79" s="1"/>
      <c r="H79" s="1"/>
    </row>
    <row r="80" spans="5:8" x14ac:dyDescent="0.25">
      <c r="E80" s="1"/>
      <c r="F80" s="1"/>
      <c r="H80" s="1"/>
    </row>
    <row r="81" spans="5:8" x14ac:dyDescent="0.25">
      <c r="E81" s="1"/>
      <c r="F81" s="1"/>
      <c r="H81" s="1"/>
    </row>
    <row r="82" spans="5:8" x14ac:dyDescent="0.25">
      <c r="E82" s="1"/>
      <c r="F82" s="1"/>
      <c r="H82" s="1"/>
    </row>
    <row r="83" spans="5:8" x14ac:dyDescent="0.25">
      <c r="E83" s="1"/>
      <c r="F83" s="1"/>
      <c r="H83" s="1"/>
    </row>
    <row r="84" spans="5:8" x14ac:dyDescent="0.25">
      <c r="E84" s="1"/>
      <c r="F84" s="1"/>
      <c r="H84" s="1"/>
    </row>
    <row r="85" spans="5:8" x14ac:dyDescent="0.25">
      <c r="E85" s="1"/>
      <c r="F85" s="1"/>
      <c r="H85" s="1"/>
    </row>
    <row r="86" spans="5:8" x14ac:dyDescent="0.25">
      <c r="E86" s="1"/>
      <c r="F86" s="1"/>
      <c r="H86" s="1"/>
    </row>
    <row r="87" spans="5:8" x14ac:dyDescent="0.25">
      <c r="E87" s="1"/>
      <c r="F87" s="1"/>
      <c r="H87" s="1"/>
    </row>
    <row r="88" spans="5:8" x14ac:dyDescent="0.25">
      <c r="E88" s="1"/>
      <c r="F88" s="1"/>
      <c r="H88" s="1"/>
    </row>
    <row r="89" spans="5:8" x14ac:dyDescent="0.25">
      <c r="E89" s="1"/>
      <c r="F89" s="1"/>
      <c r="H89" s="1"/>
    </row>
    <row r="90" spans="5:8" x14ac:dyDescent="0.25">
      <c r="E90" s="1"/>
      <c r="F90" s="1"/>
      <c r="H90" s="1"/>
    </row>
    <row r="91" spans="5:8" x14ac:dyDescent="0.25">
      <c r="E91" s="1"/>
      <c r="F91" s="1"/>
      <c r="H91" s="1"/>
    </row>
    <row r="92" spans="5:8" x14ac:dyDescent="0.25">
      <c r="E92" s="1"/>
      <c r="F92" s="1"/>
      <c r="H92" s="1"/>
    </row>
    <row r="93" spans="5:8" x14ac:dyDescent="0.25">
      <c r="E93" s="1"/>
      <c r="F93" s="1"/>
      <c r="H93" s="1"/>
    </row>
    <row r="94" spans="5:8" x14ac:dyDescent="0.25">
      <c r="E94" s="1"/>
      <c r="F94" s="1"/>
      <c r="H94" s="1"/>
    </row>
    <row r="95" spans="5:8" x14ac:dyDescent="0.25">
      <c r="E95" s="1"/>
      <c r="F95" s="1"/>
      <c r="H95" s="1"/>
    </row>
    <row r="96" spans="5:8" x14ac:dyDescent="0.25">
      <c r="E96" s="1"/>
      <c r="F96" s="1"/>
      <c r="H96" s="1"/>
    </row>
    <row r="97" spans="5:8" x14ac:dyDescent="0.25">
      <c r="E97" s="1"/>
      <c r="F97" s="1"/>
      <c r="H97" s="1"/>
    </row>
    <row r="98" spans="5:8" x14ac:dyDescent="0.25">
      <c r="E98" s="1"/>
      <c r="F98" s="1"/>
      <c r="H98" s="1"/>
    </row>
    <row r="99" spans="5:8" x14ac:dyDescent="0.25">
      <c r="E99" s="1"/>
      <c r="F99" s="1"/>
      <c r="H99" s="1"/>
    </row>
    <row r="100" spans="5:8" x14ac:dyDescent="0.25">
      <c r="E100" s="1"/>
      <c r="F100" s="1"/>
      <c r="H100" s="1"/>
    </row>
    <row r="101" spans="5:8" x14ac:dyDescent="0.25">
      <c r="E101" s="1"/>
      <c r="F101" s="1"/>
      <c r="H101" s="1"/>
    </row>
    <row r="102" spans="5:8" x14ac:dyDescent="0.25">
      <c r="E102" s="1"/>
      <c r="F102" s="1"/>
      <c r="H102" s="1"/>
    </row>
    <row r="103" spans="5:8" x14ac:dyDescent="0.25">
      <c r="E103" s="1"/>
      <c r="F103" s="1"/>
      <c r="H103" s="1"/>
    </row>
    <row r="104" spans="5:8" x14ac:dyDescent="0.25">
      <c r="E104" s="1"/>
      <c r="F104" s="1"/>
      <c r="H104" s="1"/>
    </row>
    <row r="105" spans="5:8" x14ac:dyDescent="0.25">
      <c r="E105" s="1"/>
      <c r="F105" s="1"/>
      <c r="H105" s="1"/>
    </row>
    <row r="106" spans="5:8" x14ac:dyDescent="0.25">
      <c r="E106" s="1"/>
      <c r="F106" s="1"/>
      <c r="H106" s="1"/>
    </row>
    <row r="107" spans="5:8" x14ac:dyDescent="0.25">
      <c r="E107" s="1"/>
      <c r="F107" s="1"/>
      <c r="H107" s="1"/>
    </row>
    <row r="108" spans="5:8" x14ac:dyDescent="0.25">
      <c r="E108" s="1"/>
      <c r="F108" s="1"/>
      <c r="H108" s="1"/>
    </row>
    <row r="109" spans="5:8" x14ac:dyDescent="0.25">
      <c r="E109" s="1"/>
      <c r="F109" s="1"/>
      <c r="H109" s="1"/>
    </row>
    <row r="110" spans="5:8" x14ac:dyDescent="0.25">
      <c r="E110" s="1"/>
      <c r="F110" s="1"/>
      <c r="H110" s="1"/>
    </row>
    <row r="111" spans="5:8" x14ac:dyDescent="0.25">
      <c r="E111" s="1"/>
      <c r="F111" s="1"/>
      <c r="H111" s="1"/>
    </row>
    <row r="112" spans="5:8" x14ac:dyDescent="0.25">
      <c r="E112" s="1"/>
      <c r="F112" s="1"/>
      <c r="H112" s="1"/>
    </row>
    <row r="113" spans="5:8" x14ac:dyDescent="0.25">
      <c r="E113" s="1"/>
      <c r="F113" s="1"/>
      <c r="H113" s="1"/>
    </row>
    <row r="114" spans="5:8" x14ac:dyDescent="0.25">
      <c r="E114" s="1"/>
      <c r="F114" s="1"/>
      <c r="H114" s="1"/>
    </row>
    <row r="115" spans="5:8" x14ac:dyDescent="0.25">
      <c r="E115" s="1"/>
      <c r="F115" s="1"/>
      <c r="H11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Yoskowitz</dc:creator>
  <cp:lastModifiedBy>Joshua Yoskowitz</cp:lastModifiedBy>
  <dcterms:created xsi:type="dcterms:W3CDTF">2019-11-06T16:12:14Z</dcterms:created>
  <dcterms:modified xsi:type="dcterms:W3CDTF">2020-02-09T18:11:11Z</dcterms:modified>
</cp:coreProperties>
</file>