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P19" i="1"/>
  <c r="P11" i="1"/>
  <c r="Q11" i="1"/>
  <c r="Q9" i="1"/>
  <c r="Q8" i="1"/>
  <c r="Q7" i="1"/>
  <c r="Q6" i="1"/>
  <c r="Q5" i="1"/>
  <c r="Q4" i="1"/>
  <c r="Q3" i="1"/>
  <c r="Q2" i="1"/>
  <c r="P9" i="1"/>
  <c r="P8" i="1"/>
  <c r="P7" i="1"/>
  <c r="P6" i="1"/>
  <c r="P5" i="1"/>
  <c r="P4" i="1"/>
  <c r="P3" i="1"/>
  <c r="P2" i="1"/>
  <c r="L11" i="1"/>
  <c r="H11" i="1"/>
  <c r="D11" i="1"/>
  <c r="H9" i="1"/>
  <c r="H8" i="1"/>
  <c r="H3" i="1"/>
  <c r="D2" i="1"/>
  <c r="C14" i="1"/>
  <c r="C15" i="1"/>
  <c r="C16" i="1"/>
  <c r="C17" i="1"/>
  <c r="C18" i="1"/>
  <c r="C19" i="1"/>
  <c r="C13" i="1"/>
  <c r="A13" i="1"/>
  <c r="A14" i="1"/>
  <c r="A15" i="1"/>
  <c r="A16" i="1"/>
  <c r="A17" i="1"/>
  <c r="A18" i="1"/>
  <c r="A19" i="1"/>
  <c r="C3" i="1"/>
  <c r="C4" i="1"/>
  <c r="C5" i="1"/>
  <c r="C6" i="1"/>
  <c r="C7" i="1"/>
  <c r="C8" i="1"/>
  <c r="C9" i="1"/>
  <c r="C2" i="1"/>
  <c r="A2" i="1"/>
  <c r="A3" i="1"/>
  <c r="A4" i="1"/>
  <c r="A5" i="1"/>
  <c r="A6" i="1"/>
  <c r="A7" i="1"/>
  <c r="A8" i="1"/>
  <c r="A9" i="1"/>
  <c r="L9" i="1" l="1"/>
  <c r="D9" i="1"/>
  <c r="D14" i="1" l="1"/>
  <c r="D15" i="1"/>
  <c r="D16" i="1"/>
  <c r="D17" i="1"/>
  <c r="D18" i="1"/>
  <c r="D19" i="1"/>
  <c r="D13" i="1"/>
  <c r="H14" i="1"/>
  <c r="Q14" i="1" s="1"/>
  <c r="H15" i="1"/>
  <c r="H16" i="1"/>
  <c r="Q16" i="1" s="1"/>
  <c r="H17" i="1"/>
  <c r="H18" i="1"/>
  <c r="Q18" i="1" s="1"/>
  <c r="H19" i="1"/>
  <c r="H13" i="1"/>
  <c r="L14" i="1"/>
  <c r="L15" i="1"/>
  <c r="L16" i="1"/>
  <c r="L17" i="1"/>
  <c r="L18" i="1"/>
  <c r="L19" i="1"/>
  <c r="L13" i="1"/>
  <c r="L8" i="1"/>
  <c r="L3" i="1"/>
  <c r="L4" i="1"/>
  <c r="L5" i="1"/>
  <c r="L6" i="1"/>
  <c r="L7" i="1"/>
  <c r="L2" i="1"/>
  <c r="H4" i="1"/>
  <c r="H5" i="1"/>
  <c r="H6" i="1"/>
  <c r="H7" i="1"/>
  <c r="H2" i="1"/>
  <c r="D3" i="1"/>
  <c r="D4" i="1"/>
  <c r="D5" i="1"/>
  <c r="D6" i="1"/>
  <c r="D7" i="1"/>
  <c r="D8" i="1"/>
  <c r="Q13" i="1" l="1"/>
  <c r="Q19" i="1"/>
  <c r="Q17" i="1"/>
  <c r="Q15" i="1"/>
</calcChain>
</file>

<file path=xl/sharedStrings.xml><?xml version="1.0" encoding="utf-8"?>
<sst xmlns="http://schemas.openxmlformats.org/spreadsheetml/2006/main" count="20" uniqueCount="12">
  <si>
    <t>B (pos)</t>
  </si>
  <si>
    <t>Sign</t>
  </si>
  <si>
    <t>B (kG)</t>
  </si>
  <si>
    <t>Vdc (ave)</t>
  </si>
  <si>
    <t>V1f (ave)</t>
  </si>
  <si>
    <t>V2f (ave)</t>
  </si>
  <si>
    <t>theta k</t>
  </si>
  <si>
    <t>E k</t>
  </si>
  <si>
    <t>null</t>
  </si>
  <si>
    <t>-1</t>
  </si>
  <si>
    <t>-1 mirror</t>
  </si>
  <si>
    <t>-.65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</si>
</sst>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test Kerr </a:t>
            </a:r>
            <a:r>
              <a:rPr lang="az-Cyrl-AZ">
                <a:latin typeface="Calibri" panose="020F0502020204030204" pitchFamily="34" charset="0"/>
              </a:rPr>
              <a:t>Ө</a:t>
            </a:r>
            <a:r>
              <a:rPr lang="en-US"/>
              <a:t> vs B field</a:t>
            </a:r>
          </a:p>
        </c:rich>
      </c:tx>
      <c:layout>
        <c:manualLayout>
          <c:xMode val="edge"/>
          <c:yMode val="edge"/>
          <c:x val="0.25788744430202037"/>
          <c:y val="3.1638418079096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Kerr rotation vs B field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252171966876232E-2"/>
                  <c:y val="-0.345687619556030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(Sheet1!$C$2:$C$9,Sheet1!$C$11,Sheet1!$C$13:$C$19)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(Sheet1!$P$2:$P$9,Sheet1!$P$11,Sheet1!$P$13:$P$19)</c:f>
              <c:numCache>
                <c:formatCode>General</c:formatCode>
                <c:ptCount val="16"/>
                <c:pt idx="0">
                  <c:v>2.6076629465953218E-3</c:v>
                </c:pt>
                <c:pt idx="1">
                  <c:v>2.6073164028217037E-3</c:v>
                </c:pt>
                <c:pt idx="2">
                  <c:v>2.6047385175305871E-3</c:v>
                </c:pt>
                <c:pt idx="3">
                  <c:v>2.6068600720144234E-3</c:v>
                </c:pt>
                <c:pt idx="4">
                  <c:v>2.6061626610670106E-3</c:v>
                </c:pt>
                <c:pt idx="5">
                  <c:v>2.6074655075675893E-3</c:v>
                </c:pt>
                <c:pt idx="6">
                  <c:v>2.6066765545440219E-3</c:v>
                </c:pt>
                <c:pt idx="7">
                  <c:v>2.6058281807264639E-3</c:v>
                </c:pt>
                <c:pt idx="8">
                  <c:v>2.6126638983563558E-3</c:v>
                </c:pt>
                <c:pt idx="9">
                  <c:v>2.6100383647724578E-3</c:v>
                </c:pt>
                <c:pt idx="10">
                  <c:v>2.610902593331587E-3</c:v>
                </c:pt>
                <c:pt idx="11">
                  <c:v>2.6100487220581539E-3</c:v>
                </c:pt>
                <c:pt idx="12">
                  <c:v>2.6136707674930312E-3</c:v>
                </c:pt>
                <c:pt idx="13">
                  <c:v>2.6129801952647445E-3</c:v>
                </c:pt>
                <c:pt idx="14">
                  <c:v>2.6111598242282274E-3</c:v>
                </c:pt>
                <c:pt idx="15">
                  <c:v>2.6093431433823373E-3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866984"/>
        <c:axId val="371861496"/>
      </c:scatterChart>
      <c:valAx>
        <c:axId val="371866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 field (kG)</a:t>
                </a:r>
              </a:p>
            </c:rich>
          </c:tx>
          <c:layout>
            <c:manualLayout>
              <c:xMode val="edge"/>
              <c:yMode val="edge"/>
              <c:x val="0.44927648578811369"/>
              <c:y val="0.887073268383824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1496"/>
        <c:crosses val="autoZero"/>
        <c:crossBetween val="midCat"/>
      </c:valAx>
      <c:valAx>
        <c:axId val="37186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Kerr Rotation (rad)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6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 test Kerr </a:t>
            </a:r>
            <a:r>
              <a:rPr lang="el-GR">
                <a:latin typeface="Calibri" panose="020F0502020204030204" pitchFamily="34" charset="0"/>
              </a:rPr>
              <a:t>ε</a:t>
            </a:r>
            <a:r>
              <a:rPr lang="en-US"/>
              <a:t> vs B field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Kerr rotation vs B field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211974446590402"/>
                  <c:y val="0.183698781838316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(Sheet1!$C$2:$C$9,Sheet1!$C$11,Sheet1!$C$13:$C$19)</c:f>
              <c:numCache>
                <c:formatCode>General</c:formatCode>
                <c:ptCount val="16"/>
                <c:pt idx="0">
                  <c:v>0.14416841430664068</c:v>
                </c:pt>
                <c:pt idx="1">
                  <c:v>0.54935036637492374</c:v>
                </c:pt>
                <c:pt idx="2">
                  <c:v>0.65649874074074077</c:v>
                </c:pt>
                <c:pt idx="3">
                  <c:v>0.79143475193445634</c:v>
                </c:pt>
                <c:pt idx="4">
                  <c:v>0.96627607062359144</c:v>
                </c:pt>
                <c:pt idx="5">
                  <c:v>1.201008984910837</c:v>
                </c:pt>
                <c:pt idx="6">
                  <c:v>1.5303406705539362</c:v>
                </c:pt>
                <c:pt idx="7">
                  <c:v>1.6896887520000001</c:v>
                </c:pt>
                <c:pt idx="8">
                  <c:v>0</c:v>
                </c:pt>
                <c:pt idx="9">
                  <c:v>-0.14953013516819977</c:v>
                </c:pt>
                <c:pt idx="10">
                  <c:v>-0.56647493892046985</c:v>
                </c:pt>
                <c:pt idx="11">
                  <c:v>-0.81871438052776313</c:v>
                </c:pt>
                <c:pt idx="12">
                  <c:v>-1.0022925993447369</c:v>
                </c:pt>
                <c:pt idx="13">
                  <c:v>-1.2505017578500335</c:v>
                </c:pt>
                <c:pt idx="14">
                  <c:v>-1.601748176259236</c:v>
                </c:pt>
                <c:pt idx="15">
                  <c:v>-1.7128114221220538</c:v>
                </c:pt>
              </c:numCache>
            </c:numRef>
          </c:xVal>
          <c:yVal>
            <c:numRef>
              <c:f>(Sheet1!$Q$2:$Q$9,Sheet1!$Q$11,Sheet1!$Q$13:$Q$19)</c:f>
              <c:numCache>
                <c:formatCode>General</c:formatCode>
                <c:ptCount val="16"/>
                <c:pt idx="0">
                  <c:v>1.2548331251493726E-5</c:v>
                </c:pt>
                <c:pt idx="1">
                  <c:v>1.2602756468425902E-5</c:v>
                </c:pt>
                <c:pt idx="2">
                  <c:v>1.2415958180600394E-5</c:v>
                </c:pt>
                <c:pt idx="3">
                  <c:v>1.2717306992517237E-5</c:v>
                </c:pt>
                <c:pt idx="4">
                  <c:v>1.2409675657554566E-5</c:v>
                </c:pt>
                <c:pt idx="5">
                  <c:v>1.2185345977207696E-5</c:v>
                </c:pt>
                <c:pt idx="6">
                  <c:v>1.228624482569956E-5</c:v>
                </c:pt>
                <c:pt idx="7">
                  <c:v>1.2091421216190703E-5</c:v>
                </c:pt>
                <c:pt idx="8">
                  <c:v>1.1702532128464865E-5</c:v>
                </c:pt>
                <c:pt idx="9">
                  <c:v>1.1208110423925434E-5</c:v>
                </c:pt>
                <c:pt idx="10">
                  <c:v>1.1141105331699465E-5</c:v>
                </c:pt>
                <c:pt idx="11">
                  <c:v>1.1113681178126388E-5</c:v>
                </c:pt>
                <c:pt idx="12">
                  <c:v>1.109501928453816E-5</c:v>
                </c:pt>
                <c:pt idx="13">
                  <c:v>1.0638790520881755E-5</c:v>
                </c:pt>
                <c:pt idx="14">
                  <c:v>1.0296303301231928E-5</c:v>
                </c:pt>
                <c:pt idx="15">
                  <c:v>1.0106382223355578E-5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863064"/>
        <c:axId val="373263096"/>
      </c:scatterChart>
      <c:valAx>
        <c:axId val="371863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 field (kG)</a:t>
                </a:r>
              </a:p>
            </c:rich>
          </c:tx>
          <c:layout>
            <c:manualLayout>
              <c:xMode val="edge"/>
              <c:yMode val="edge"/>
              <c:x val="0.44850189446163585"/>
              <c:y val="0.889324299578831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263096"/>
        <c:crosses val="autoZero"/>
        <c:crossBetween val="midCat"/>
      </c:valAx>
      <c:valAx>
        <c:axId val="37326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Kerr Ellipticity (arb)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3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22</xdr:row>
      <xdr:rowOff>152400</xdr:rowOff>
    </xdr:from>
    <xdr:to>
      <xdr:col>10</xdr:col>
      <xdr:colOff>381000</xdr:colOff>
      <xdr:row>37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23</xdr:row>
      <xdr:rowOff>0</xdr:rowOff>
    </xdr:from>
    <xdr:to>
      <xdr:col>19</xdr:col>
      <xdr:colOff>38100</xdr:colOff>
      <xdr:row>38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>
      <selection activeCell="S9" sqref="S9"/>
    </sheetView>
  </sheetViews>
  <sheetFormatPr defaultRowHeight="15" x14ac:dyDescent="0.25"/>
  <cols>
    <col min="17" max="17" width="11.42578125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>
        <v>1</v>
      </c>
      <c r="F1">
        <v>2</v>
      </c>
      <c r="G1">
        <v>3</v>
      </c>
      <c r="H1" t="s">
        <v>4</v>
      </c>
      <c r="I1">
        <v>1</v>
      </c>
      <c r="J1">
        <v>2</v>
      </c>
      <c r="K1">
        <v>3</v>
      </c>
      <c r="L1" t="s">
        <v>5</v>
      </c>
      <c r="M1">
        <v>1</v>
      </c>
      <c r="N1">
        <v>2</v>
      </c>
      <c r="O1">
        <v>3</v>
      </c>
      <c r="P1" t="s">
        <v>6</v>
      </c>
      <c r="Q1" t="s">
        <v>7</v>
      </c>
    </row>
    <row r="2" spans="1:29" x14ac:dyDescent="0.25">
      <c r="A2">
        <f>6+($A21+1)</f>
        <v>32</v>
      </c>
      <c r="B2" s="1">
        <v>1</v>
      </c>
      <c r="C2">
        <f>((-0.37205)+(17.539/$A2)+(-33.504/($A2^2))+(27.637/($A2^3)))</f>
        <v>0.14416841430664068</v>
      </c>
      <c r="D2">
        <f>AVERAGE(E2:G2)</f>
        <v>16.373333333333335</v>
      </c>
      <c r="E2">
        <v>16.37</v>
      </c>
      <c r="F2">
        <v>16.38</v>
      </c>
      <c r="G2">
        <v>16.37</v>
      </c>
      <c r="H2">
        <f>AVERAGE(I2:K2)</f>
        <v>0.30166666666666669</v>
      </c>
      <c r="I2">
        <v>0.29799999999999999</v>
      </c>
      <c r="J2">
        <v>0.30099999999999999</v>
      </c>
      <c r="K2">
        <v>0.30599999999999999</v>
      </c>
      <c r="L2">
        <f>AVERAGE(M2:O2)</f>
        <v>52.143333333333338</v>
      </c>
      <c r="M2">
        <v>52.14</v>
      </c>
      <c r="N2">
        <v>52.14</v>
      </c>
      <c r="O2">
        <v>52.15</v>
      </c>
      <c r="P2">
        <f>(($L2)/($D2*1000))*((SQRT(2))/(4*0.4317827))</f>
        <v>2.6076629465953218E-3</v>
      </c>
      <c r="Q2">
        <f>(($H2)/($D2*1000))*((SQRT(2))/(4*0.51910983))</f>
        <v>1.2548331251493726E-5</v>
      </c>
      <c r="Y2">
        <v>1.032</v>
      </c>
      <c r="AA2">
        <v>45.35</v>
      </c>
      <c r="AB2">
        <v>45.59</v>
      </c>
      <c r="AC2">
        <v>45.54</v>
      </c>
    </row>
    <row r="3" spans="1:29" x14ac:dyDescent="0.25">
      <c r="A3">
        <f>6+($A22+1)</f>
        <v>17</v>
      </c>
      <c r="C3">
        <f t="shared" ref="C3:C9" si="0">((-0.37205)+(17.539/$A3)+(-33.504/($A3^2))+(27.637/($A3^3)))</f>
        <v>0.54935036637492374</v>
      </c>
      <c r="D3">
        <f t="shared" ref="D3:D9" si="1">AVERAGE(E3:G3)</f>
        <v>16.356666666666669</v>
      </c>
      <c r="E3">
        <v>16.37</v>
      </c>
      <c r="F3">
        <v>16.329999999999998</v>
      </c>
      <c r="G3">
        <v>16.37</v>
      </c>
      <c r="H3">
        <f>AVERAGE(I3:K3)</f>
        <v>0.30266666666666664</v>
      </c>
      <c r="I3">
        <v>0.29899999999999999</v>
      </c>
      <c r="J3">
        <v>0.307</v>
      </c>
      <c r="K3">
        <v>0.30199999999999999</v>
      </c>
      <c r="L3">
        <f t="shared" ref="L3:L7" si="2">AVERAGE(M3:O3)</f>
        <v>52.083333333333336</v>
      </c>
      <c r="M3">
        <v>52.07</v>
      </c>
      <c r="N3">
        <v>52.08</v>
      </c>
      <c r="O3">
        <v>52.1</v>
      </c>
      <c r="P3">
        <f>(($L3)/($D3*1000))*((SQRT(2))/(4*0.4317827))</f>
        <v>2.6073164028217037E-3</v>
      </c>
      <c r="Q3">
        <f>(($H3)/($D3*1000))*((SQRT(2))/(4*0.51910983))</f>
        <v>1.2602756468425902E-5</v>
      </c>
    </row>
    <row r="4" spans="1:29" x14ac:dyDescent="0.25">
      <c r="A4">
        <f>6+($A23+1)</f>
        <v>15</v>
      </c>
      <c r="C4">
        <f t="shared" si="0"/>
        <v>0.65649874074074077</v>
      </c>
      <c r="D4">
        <f t="shared" si="1"/>
        <v>16.383333333333336</v>
      </c>
      <c r="E4">
        <v>16.38</v>
      </c>
      <c r="F4">
        <v>16.399999999999999</v>
      </c>
      <c r="G4">
        <v>16.37</v>
      </c>
      <c r="H4">
        <f t="shared" ref="H4:H7" si="3">AVERAGE(I4:K4)</f>
        <v>0.29866666666666664</v>
      </c>
      <c r="I4">
        <v>0.29699999999999999</v>
      </c>
      <c r="J4">
        <v>0.30299999999999999</v>
      </c>
      <c r="K4">
        <v>0.29599999999999999</v>
      </c>
      <c r="L4">
        <f t="shared" si="2"/>
        <v>52.116666666666674</v>
      </c>
      <c r="M4">
        <v>52.14</v>
      </c>
      <c r="N4">
        <v>52.1</v>
      </c>
      <c r="O4">
        <v>52.11</v>
      </c>
      <c r="P4">
        <f>(($L4)/($D4*1000))*((SQRT(2))/(4*0.4317827))</f>
        <v>2.6047385175305871E-3</v>
      </c>
      <c r="Q4">
        <f>(($H4)/($D4*1000))*((SQRT(2))/(4*0.51910983))</f>
        <v>1.2415958180600394E-5</v>
      </c>
    </row>
    <row r="5" spans="1:29" x14ac:dyDescent="0.25">
      <c r="A5">
        <f>6+($A24+1)</f>
        <v>13</v>
      </c>
      <c r="C5">
        <f t="shared" si="0"/>
        <v>0.79143475193445634</v>
      </c>
      <c r="D5">
        <f t="shared" si="1"/>
        <v>16.37</v>
      </c>
      <c r="E5">
        <v>16.37</v>
      </c>
      <c r="F5">
        <v>16.36</v>
      </c>
      <c r="G5">
        <v>16.38</v>
      </c>
      <c r="H5">
        <f t="shared" si="3"/>
        <v>0.3056666666666667</v>
      </c>
      <c r="I5">
        <v>0.313</v>
      </c>
      <c r="J5">
        <v>0.311</v>
      </c>
      <c r="K5">
        <v>0.29299999999999998</v>
      </c>
      <c r="L5">
        <f t="shared" si="2"/>
        <v>52.116666666666667</v>
      </c>
      <c r="M5">
        <v>52.15</v>
      </c>
      <c r="N5">
        <v>52.13</v>
      </c>
      <c r="O5">
        <v>52.07</v>
      </c>
      <c r="P5">
        <f>(($L5)/($D5*1000))*((SQRT(2))/(4*0.4317827))</f>
        <v>2.6068600720144234E-3</v>
      </c>
      <c r="Q5">
        <f>(($H5)/($D5*1000))*((SQRT(2))/(4*0.51910983))</f>
        <v>1.2717306992517237E-5</v>
      </c>
    </row>
    <row r="6" spans="1:29" x14ac:dyDescent="0.25">
      <c r="A6">
        <f>6+($A25+1)</f>
        <v>11</v>
      </c>
      <c r="C6">
        <f t="shared" si="0"/>
        <v>0.96627607062359144</v>
      </c>
      <c r="D6">
        <f t="shared" si="1"/>
        <v>16.373333333333335</v>
      </c>
      <c r="E6">
        <v>16.37</v>
      </c>
      <c r="F6">
        <v>16.38</v>
      </c>
      <c r="G6">
        <v>16.37</v>
      </c>
      <c r="H6">
        <f t="shared" si="3"/>
        <v>0.29833333333333334</v>
      </c>
      <c r="I6">
        <v>0.29599999999999999</v>
      </c>
      <c r="J6">
        <v>0.30399999999999999</v>
      </c>
      <c r="K6">
        <v>0.29499999999999998</v>
      </c>
      <c r="L6">
        <f t="shared" si="2"/>
        <v>52.113333333333323</v>
      </c>
      <c r="M6">
        <v>52.11</v>
      </c>
      <c r="N6">
        <v>52.12</v>
      </c>
      <c r="O6">
        <v>52.11</v>
      </c>
      <c r="P6">
        <f>(($L6)/($D6*1000))*((SQRT(2))/(4*0.4317827))</f>
        <v>2.6061626610670106E-3</v>
      </c>
      <c r="Q6">
        <f>(($H6)/($D6*1000))*((SQRT(2))/(4*0.51910983))</f>
        <v>1.2409675657554566E-5</v>
      </c>
    </row>
    <row r="7" spans="1:29" x14ac:dyDescent="0.25">
      <c r="A7">
        <f>6+($A26+1)</f>
        <v>9</v>
      </c>
      <c r="C7">
        <f t="shared" si="0"/>
        <v>1.201008984910837</v>
      </c>
      <c r="D7">
        <f t="shared" si="1"/>
        <v>16.376666666666669</v>
      </c>
      <c r="E7">
        <v>16.37</v>
      </c>
      <c r="F7">
        <v>16.37</v>
      </c>
      <c r="G7">
        <v>16.39</v>
      </c>
      <c r="H7">
        <f t="shared" si="3"/>
        <v>0.29299999999999998</v>
      </c>
      <c r="I7">
        <v>0.29299999999999998</v>
      </c>
      <c r="J7">
        <v>0.28100000000000003</v>
      </c>
      <c r="K7">
        <v>0.30499999999999999</v>
      </c>
      <c r="L7">
        <f t="shared" si="2"/>
        <v>52.15</v>
      </c>
      <c r="M7">
        <v>52.14</v>
      </c>
      <c r="N7">
        <v>52.15</v>
      </c>
      <c r="O7">
        <v>52.16</v>
      </c>
      <c r="P7">
        <f>(($L7)/($D7*1000))*((SQRT(2))/(4*0.4317827))</f>
        <v>2.6074655075675893E-3</v>
      </c>
      <c r="Q7">
        <f>(($H7)/($D7*1000))*((SQRT(2))/(4*0.51910983))</f>
        <v>1.2185345977207696E-5</v>
      </c>
    </row>
    <row r="8" spans="1:29" x14ac:dyDescent="0.25">
      <c r="A8">
        <f>6+($A27+1)</f>
        <v>7</v>
      </c>
      <c r="C8">
        <f t="shared" si="0"/>
        <v>1.5303406705539362</v>
      </c>
      <c r="D8">
        <f t="shared" si="1"/>
        <v>16.39</v>
      </c>
      <c r="E8">
        <v>16.39</v>
      </c>
      <c r="F8">
        <v>16.399999999999999</v>
      </c>
      <c r="G8">
        <v>16.38</v>
      </c>
      <c r="H8">
        <f>AVERAGE(I8:K8)</f>
        <v>0.29566666666666669</v>
      </c>
      <c r="I8">
        <v>0.29799999999999999</v>
      </c>
      <c r="J8">
        <v>0.29199999999999998</v>
      </c>
      <c r="K8">
        <v>0.29699999999999999</v>
      </c>
      <c r="L8">
        <f>AVERAGE(M8:O8)</f>
        <v>52.176666666666669</v>
      </c>
      <c r="M8">
        <v>52.18</v>
      </c>
      <c r="N8">
        <v>52.19</v>
      </c>
      <c r="O8">
        <v>52.16</v>
      </c>
      <c r="P8">
        <f>(($L8)/($D8*1000))*((SQRT(2))/(4*0.4317827))</f>
        <v>2.6066765545440219E-3</v>
      </c>
      <c r="Q8">
        <f>(($H8)/($D8*1000))*((SQRT(2))/(4*0.51910983))</f>
        <v>1.228624482569956E-5</v>
      </c>
    </row>
    <row r="9" spans="1:29" x14ac:dyDescent="0.25">
      <c r="A9">
        <f>6+($A28+1)</f>
        <v>6.25</v>
      </c>
      <c r="C9">
        <f t="shared" si="0"/>
        <v>1.6896887520000001</v>
      </c>
      <c r="D9">
        <f t="shared" si="1"/>
        <v>16.41</v>
      </c>
      <c r="E9">
        <v>16.399999999999999</v>
      </c>
      <c r="F9">
        <v>16.41</v>
      </c>
      <c r="G9">
        <v>16.420000000000002</v>
      </c>
      <c r="H9">
        <f>AVERAGE(I9:K9)</f>
        <v>0.29133333333333328</v>
      </c>
      <c r="I9">
        <v>0.29899999999999999</v>
      </c>
      <c r="J9">
        <v>0.28999999999999998</v>
      </c>
      <c r="K9">
        <v>0.28499999999999998</v>
      </c>
      <c r="L9">
        <f>AVERAGE(M9:O9)</f>
        <v>52.223333333333336</v>
      </c>
      <c r="M9">
        <v>52.25</v>
      </c>
      <c r="N9">
        <v>52.21</v>
      </c>
      <c r="O9">
        <v>52.21</v>
      </c>
      <c r="P9">
        <f>(($L9)/($D9*1000))*((SQRT(2))/(4*0.4317827))</f>
        <v>2.6058281807264639E-3</v>
      </c>
      <c r="Q9">
        <f>(($H9)/($D9*1000))*((SQRT(2))/(4*0.51910983))</f>
        <v>1.2091421216190703E-5</v>
      </c>
    </row>
    <row r="10" spans="1:29" x14ac:dyDescent="0.25">
      <c r="A10" s="1" t="s">
        <v>10</v>
      </c>
    </row>
    <row r="11" spans="1:29" x14ac:dyDescent="0.25">
      <c r="A11" t="s">
        <v>8</v>
      </c>
      <c r="C11">
        <v>0</v>
      </c>
      <c r="D11">
        <f>AVERAGE(E11:G11)</f>
        <v>16.373333333333335</v>
      </c>
      <c r="E11">
        <v>16.350000000000001</v>
      </c>
      <c r="F11">
        <v>16.38</v>
      </c>
      <c r="G11">
        <v>16.39</v>
      </c>
      <c r="H11">
        <f>AVERAGE(I11:K11)</f>
        <v>0.28133333333333332</v>
      </c>
      <c r="I11">
        <v>0.28299999999999997</v>
      </c>
      <c r="J11">
        <v>0.28299999999999997</v>
      </c>
      <c r="K11">
        <v>0.27800000000000002</v>
      </c>
      <c r="L11">
        <f>AVERAGE(M11:O11)</f>
        <v>52.243333333333332</v>
      </c>
      <c r="M11">
        <v>52.24</v>
      </c>
      <c r="N11">
        <v>52.23</v>
      </c>
      <c r="O11">
        <v>52.26</v>
      </c>
      <c r="P11">
        <f>(($L11)/($D11*1000))*((SQRT(2))/(4*0.4317827))</f>
        <v>2.6126638983563558E-3</v>
      </c>
      <c r="Q11">
        <f>(($H11)/($D11*1000))*((SQRT(2))/(4*0.51910983))</f>
        <v>1.1702532128464865E-5</v>
      </c>
    </row>
    <row r="12" spans="1:29" x14ac:dyDescent="0.25">
      <c r="A12" t="s">
        <v>0</v>
      </c>
      <c r="B12" t="s">
        <v>1</v>
      </c>
      <c r="C12" t="s">
        <v>2</v>
      </c>
      <c r="D12" t="s">
        <v>3</v>
      </c>
      <c r="E12">
        <v>1</v>
      </c>
      <c r="F12">
        <v>2</v>
      </c>
      <c r="G12">
        <v>3</v>
      </c>
      <c r="H12" t="s">
        <v>4</v>
      </c>
      <c r="I12">
        <v>1</v>
      </c>
      <c r="J12">
        <v>2</v>
      </c>
      <c r="K12">
        <v>3</v>
      </c>
      <c r="L12" t="s">
        <v>5</v>
      </c>
      <c r="M12">
        <v>1</v>
      </c>
      <c r="N12">
        <v>2</v>
      </c>
      <c r="O12">
        <v>3</v>
      </c>
      <c r="P12" t="s">
        <v>6</v>
      </c>
      <c r="Q12" t="s">
        <v>7</v>
      </c>
    </row>
    <row r="13" spans="1:29" x14ac:dyDescent="0.25">
      <c r="A13">
        <f>6+($B21+0.65)</f>
        <v>31.65</v>
      </c>
      <c r="B13" s="1" t="s">
        <v>9</v>
      </c>
      <c r="C13">
        <f>((-0.37205)+(17.539/$A13)+(-33.504/($A13^2))+(27.637/($A13^3)))*(-1)</f>
        <v>-0.14953013516819977</v>
      </c>
      <c r="D13">
        <f>AVERAGE(E13:G13)</f>
        <v>16.386666666666667</v>
      </c>
      <c r="E13">
        <v>16.38</v>
      </c>
      <c r="F13">
        <v>16.39</v>
      </c>
      <c r="G13">
        <v>16.39</v>
      </c>
      <c r="H13">
        <f>AVERAGE(I13:K13)</f>
        <v>0.26966666666666667</v>
      </c>
      <c r="I13">
        <v>0.27500000000000002</v>
      </c>
      <c r="J13">
        <v>0.26200000000000001</v>
      </c>
      <c r="K13">
        <v>0.27200000000000002</v>
      </c>
      <c r="L13">
        <f>AVERAGE(M13:O13)</f>
        <v>52.233333333333341</v>
      </c>
      <c r="M13">
        <v>52.24</v>
      </c>
      <c r="N13">
        <v>52.22</v>
      </c>
      <c r="O13">
        <v>52.24</v>
      </c>
      <c r="P13">
        <f>(($L13)/($D13*1000))*((SQRT(2))/(4*0.4317827))</f>
        <v>2.6100383647724578E-3</v>
      </c>
      <c r="Q13">
        <f t="shared" ref="Q13:Q19" si="4">(($H13)/($D13*1000))*((SQRT(2))/(4*0.51910983))</f>
        <v>1.1208110423925434E-5</v>
      </c>
    </row>
    <row r="14" spans="1:29" x14ac:dyDescent="0.25">
      <c r="A14">
        <f>6+($B22+0.65)</f>
        <v>16.649999999999999</v>
      </c>
      <c r="C14">
        <f t="shared" ref="C14:C19" si="5">((-0.37205)+(17.539/$A14)+(-33.504/($A14^2))+(27.637/($A14^3)))*(-1)</f>
        <v>-0.56647493892046985</v>
      </c>
      <c r="D14">
        <f t="shared" ref="D14:D19" si="6">AVERAGE(E14:G14)</f>
        <v>16.383333333333333</v>
      </c>
      <c r="E14">
        <v>16.37</v>
      </c>
      <c r="F14">
        <v>16.38</v>
      </c>
      <c r="G14">
        <v>16.399999999999999</v>
      </c>
      <c r="H14">
        <f t="shared" ref="H14:H19" si="7">AVERAGE(I14:K14)</f>
        <v>0.26800000000000002</v>
      </c>
      <c r="I14">
        <v>0.26400000000000001</v>
      </c>
      <c r="J14">
        <v>0.26600000000000001</v>
      </c>
      <c r="K14">
        <v>0.27400000000000002</v>
      </c>
      <c r="L14">
        <f t="shared" ref="L14:L19" si="8">AVERAGE(M14:O14)</f>
        <v>52.24</v>
      </c>
      <c r="M14">
        <v>52.25</v>
      </c>
      <c r="N14">
        <v>52.26</v>
      </c>
      <c r="O14">
        <v>52.21</v>
      </c>
      <c r="P14">
        <f>(($L14)/($D14*1000))*((SQRT(2))/(4*0.4317827))</f>
        <v>2.610902593331587E-3</v>
      </c>
      <c r="Q14">
        <f t="shared" si="4"/>
        <v>1.1141105331699465E-5</v>
      </c>
    </row>
    <row r="15" spans="1:29" x14ac:dyDescent="0.25">
      <c r="A15">
        <f>6+($B23+0.65)</f>
        <v>12.65</v>
      </c>
      <c r="C15">
        <f t="shared" si="5"/>
        <v>-0.81871438052776313</v>
      </c>
      <c r="D15">
        <f t="shared" si="6"/>
        <v>16.403333333333332</v>
      </c>
      <c r="E15">
        <v>16.39</v>
      </c>
      <c r="F15">
        <v>16.420000000000002</v>
      </c>
      <c r="G15">
        <v>16.399999999999999</v>
      </c>
      <c r="H15">
        <f t="shared" si="7"/>
        <v>0.26766666666666666</v>
      </c>
      <c r="I15">
        <v>0.26600000000000001</v>
      </c>
      <c r="J15">
        <v>0.27100000000000002</v>
      </c>
      <c r="K15">
        <v>0.26600000000000001</v>
      </c>
      <c r="L15">
        <f t="shared" si="8"/>
        <v>52.286666666666662</v>
      </c>
      <c r="M15">
        <v>52.28</v>
      </c>
      <c r="N15">
        <v>52.29</v>
      </c>
      <c r="O15">
        <v>52.29</v>
      </c>
      <c r="P15">
        <f>(($L15)/($D15*1000))*((SQRT(2))/(4*0.4317827))</f>
        <v>2.6100487220581539E-3</v>
      </c>
      <c r="Q15">
        <f t="shared" si="4"/>
        <v>1.1113681178126388E-5</v>
      </c>
    </row>
    <row r="16" spans="1:29" x14ac:dyDescent="0.25">
      <c r="A16">
        <f>6+($B24+0.65)</f>
        <v>10.65</v>
      </c>
      <c r="C16">
        <f t="shared" si="5"/>
        <v>-1.0022925993447369</v>
      </c>
      <c r="D16">
        <f t="shared" si="6"/>
        <v>16.39</v>
      </c>
      <c r="E16">
        <v>16.39</v>
      </c>
      <c r="F16">
        <v>16.399999999999999</v>
      </c>
      <c r="G16">
        <v>16.38</v>
      </c>
      <c r="H16">
        <f t="shared" si="7"/>
        <v>0.26700000000000002</v>
      </c>
      <c r="I16">
        <v>0.27100000000000002</v>
      </c>
      <c r="J16">
        <v>0.26700000000000002</v>
      </c>
      <c r="K16">
        <v>0.26300000000000001</v>
      </c>
      <c r="L16">
        <f t="shared" si="8"/>
        <v>52.316666666666663</v>
      </c>
      <c r="M16">
        <v>52.3</v>
      </c>
      <c r="N16">
        <v>52.32</v>
      </c>
      <c r="O16">
        <v>52.33</v>
      </c>
      <c r="P16">
        <f>(($L16)/($D16*1000))*((SQRT(2))/(4*0.4317827))</f>
        <v>2.6136707674930312E-3</v>
      </c>
      <c r="Q16">
        <f t="shared" si="4"/>
        <v>1.109501928453816E-5</v>
      </c>
    </row>
    <row r="17" spans="1:17" x14ac:dyDescent="0.25">
      <c r="A17">
        <f>6+($B25+0.65)</f>
        <v>8.65</v>
      </c>
      <c r="C17">
        <f t="shared" si="5"/>
        <v>-1.2505017578500335</v>
      </c>
      <c r="D17">
        <f t="shared" si="6"/>
        <v>16.41</v>
      </c>
      <c r="E17">
        <v>16.420000000000002</v>
      </c>
      <c r="F17">
        <v>16.399999999999999</v>
      </c>
      <c r="G17">
        <v>16.41</v>
      </c>
      <c r="H17">
        <f t="shared" si="7"/>
        <v>0.25633333333333336</v>
      </c>
      <c r="I17">
        <v>0.248</v>
      </c>
      <c r="J17">
        <v>0.26500000000000001</v>
      </c>
      <c r="K17">
        <v>0.25600000000000001</v>
      </c>
      <c r="L17">
        <f t="shared" si="8"/>
        <v>52.366666666666667</v>
      </c>
      <c r="M17">
        <v>52.36</v>
      </c>
      <c r="N17">
        <v>52.36</v>
      </c>
      <c r="O17">
        <v>52.38</v>
      </c>
      <c r="P17">
        <f>(($L17)/($D17*1000))*((SQRT(2))/(4*0.4317827))</f>
        <v>2.6129801952647445E-3</v>
      </c>
      <c r="Q17">
        <f t="shared" si="4"/>
        <v>1.0638790520881755E-5</v>
      </c>
    </row>
    <row r="18" spans="1:17" x14ac:dyDescent="0.25">
      <c r="A18">
        <f>6+($B26+0.65)</f>
        <v>6.65</v>
      </c>
      <c r="C18">
        <f t="shared" si="5"/>
        <v>-1.601748176259236</v>
      </c>
      <c r="D18">
        <f t="shared" si="6"/>
        <v>16.426666666666666</v>
      </c>
      <c r="E18">
        <v>16.43</v>
      </c>
      <c r="F18">
        <v>16.43</v>
      </c>
      <c r="G18">
        <v>16.420000000000002</v>
      </c>
      <c r="H18">
        <f t="shared" si="7"/>
        <v>0.24833333333333332</v>
      </c>
      <c r="I18">
        <v>0.248</v>
      </c>
      <c r="J18">
        <v>0.247</v>
      </c>
      <c r="K18">
        <v>0.25</v>
      </c>
      <c r="L18">
        <f t="shared" si="8"/>
        <v>52.383333333333333</v>
      </c>
      <c r="M18">
        <v>52.38</v>
      </c>
      <c r="N18">
        <v>52.39</v>
      </c>
      <c r="O18">
        <v>52.38</v>
      </c>
      <c r="P18">
        <f>(($L18)/($D18*1000))*((SQRT(2))/(4*0.4317827))</f>
        <v>2.6111598242282274E-3</v>
      </c>
      <c r="Q18">
        <f t="shared" si="4"/>
        <v>1.0296303301231928E-5</v>
      </c>
    </row>
    <row r="19" spans="1:17" x14ac:dyDescent="0.25">
      <c r="A19">
        <f>6+($B27+0.65)</f>
        <v>6.15</v>
      </c>
      <c r="C19">
        <f t="shared" si="5"/>
        <v>-1.7128114221220538</v>
      </c>
      <c r="D19">
        <f t="shared" si="6"/>
        <v>16.443333333333332</v>
      </c>
      <c r="E19">
        <v>16.45</v>
      </c>
      <c r="F19">
        <v>16.440000000000001</v>
      </c>
      <c r="G19">
        <v>16.440000000000001</v>
      </c>
      <c r="H19">
        <f t="shared" si="7"/>
        <v>0.24399999999999999</v>
      </c>
      <c r="I19">
        <v>0.245</v>
      </c>
      <c r="J19">
        <v>0.246</v>
      </c>
      <c r="K19">
        <v>0.24099999999999999</v>
      </c>
      <c r="L19">
        <f t="shared" si="8"/>
        <v>52.4</v>
      </c>
      <c r="M19">
        <v>52.41</v>
      </c>
      <c r="N19">
        <v>52.4</v>
      </c>
      <c r="O19">
        <v>52.39</v>
      </c>
      <c r="P19">
        <f>(($L19)/($D19*1000))*((SQRT(2))/(4*0.4317827))</f>
        <v>2.6093431433823373E-3</v>
      </c>
      <c r="Q19">
        <f t="shared" si="4"/>
        <v>1.0106382223355578E-5</v>
      </c>
    </row>
    <row r="21" spans="1:17" x14ac:dyDescent="0.25">
      <c r="A21">
        <v>25</v>
      </c>
      <c r="B21">
        <v>25</v>
      </c>
    </row>
    <row r="22" spans="1:17" x14ac:dyDescent="0.25">
      <c r="A22">
        <v>10</v>
      </c>
      <c r="B22">
        <v>10</v>
      </c>
    </row>
    <row r="23" spans="1:17" x14ac:dyDescent="0.25">
      <c r="A23">
        <v>8</v>
      </c>
      <c r="B23">
        <v>6</v>
      </c>
    </row>
    <row r="24" spans="1:17" x14ac:dyDescent="0.25">
      <c r="A24">
        <v>6</v>
      </c>
      <c r="B24">
        <v>4</v>
      </c>
    </row>
    <row r="25" spans="1:17" x14ac:dyDescent="0.25">
      <c r="A25">
        <v>4</v>
      </c>
      <c r="B25" s="1">
        <v>2</v>
      </c>
    </row>
    <row r="26" spans="1:17" x14ac:dyDescent="0.25">
      <c r="A26">
        <v>2</v>
      </c>
      <c r="B26">
        <v>0</v>
      </c>
    </row>
    <row r="27" spans="1:17" x14ac:dyDescent="0.25">
      <c r="A27">
        <v>0</v>
      </c>
      <c r="B27">
        <v>-0.5</v>
      </c>
    </row>
    <row r="28" spans="1:17" x14ac:dyDescent="0.25">
      <c r="A28" s="1">
        <v>-0.75</v>
      </c>
      <c r="B28" s="1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2016-07-19T15:50:43Z</dcterms:created>
  <dcterms:modified xsi:type="dcterms:W3CDTF">2016-07-23T01:11:18Z</dcterms:modified>
</cp:coreProperties>
</file>