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28" yWindow="0" windowWidth="11352" windowHeight="13176" activeTab="1"/>
  </bookViews>
  <sheets>
    <sheet name="Budget" sheetId="2" r:id="rId1"/>
    <sheet name="Budget Narrative" sheetId="5" r:id="rId2"/>
    <sheet name="Guidance" sheetId="4" r:id="rId3"/>
  </sheets>
  <definedNames>
    <definedName name="_xlnm.Print_Area" localSheetId="0">Budget!$A$1:$H$26</definedName>
    <definedName name="_xlnm.Print_Area" localSheetId="1">'Budget Narrative'!$A$1:$B$23</definedName>
    <definedName name="_xlnm.Print_Area" localSheetId="2">Guidance!$A$1:$A$6</definedName>
  </definedNames>
  <calcPr calcId="145621"/>
</workbook>
</file>

<file path=xl/calcChain.xml><?xml version="1.0" encoding="utf-8"?>
<calcChain xmlns="http://schemas.openxmlformats.org/spreadsheetml/2006/main">
  <c r="G9" i="2" l="1"/>
  <c r="F9" i="2"/>
  <c r="E9" i="2"/>
  <c r="G8" i="2"/>
  <c r="F8" i="2"/>
  <c r="E8" i="2"/>
  <c r="H16" i="2"/>
  <c r="H15" i="2"/>
  <c r="H14" i="2"/>
  <c r="H13" i="2"/>
  <c r="H12" i="2"/>
  <c r="H11" i="2"/>
  <c r="H7" i="2"/>
  <c r="H6" i="2"/>
  <c r="G10" i="2" l="1"/>
  <c r="E10" i="2"/>
  <c r="E17" i="2" s="1"/>
  <c r="F10" i="2"/>
  <c r="F19" i="2" s="1"/>
  <c r="F20" i="2" s="1"/>
  <c r="G19" i="2"/>
  <c r="G20" i="2" s="1"/>
  <c r="H9" i="2"/>
  <c r="H8" i="2"/>
  <c r="G17" i="2"/>
  <c r="E19" i="2" l="1"/>
  <c r="H19" i="2" s="1"/>
  <c r="H10" i="2"/>
  <c r="G21" i="2"/>
  <c r="F17" i="2"/>
  <c r="F21" i="2" s="1"/>
  <c r="E20" i="2" l="1"/>
  <c r="H20" i="2" s="1"/>
  <c r="H17" i="2"/>
  <c r="E21" i="2" l="1"/>
  <c r="H21" i="2" s="1"/>
  <c r="H23" i="2" s="1"/>
</calcChain>
</file>

<file path=xl/sharedStrings.xml><?xml version="1.0" encoding="utf-8"?>
<sst xmlns="http://schemas.openxmlformats.org/spreadsheetml/2006/main" count="70" uniqueCount="63">
  <si>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</si>
  <si>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</si>
  <si>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</si>
  <si>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</si>
  <si>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</si>
  <si>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</si>
  <si>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</si>
  <si>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</si>
  <si>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</si>
  <si>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</si>
  <si>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</si>
  <si>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Jefferson Lab LDRD</t>
  </si>
  <si>
    <t>LDRD REQUEST YEAR 1 ($)</t>
  </si>
  <si>
    <t>LDRD REQUEST YEAR 2($)</t>
  </si>
  <si>
    <t>LDRD REQUEST YEAR 3 ($)</t>
  </si>
  <si>
    <t xml:space="preserve">TOTAL LDRD REQUEST            </t>
  </si>
  <si>
    <t>Labor - Fringe</t>
  </si>
  <si>
    <t>Labor - Non-Fringe</t>
  </si>
  <si>
    <t>Direct Costs &gt;$50K</t>
  </si>
  <si>
    <t>Direct Costs &gt;50K</t>
  </si>
  <si>
    <t>Other Direct Costs &lt;$50K</t>
  </si>
  <si>
    <t>Equipment &lt;$50K</t>
  </si>
  <si>
    <t>Materials and Supplies &lt;$50K</t>
  </si>
  <si>
    <t>Consultants / Subcontractors &lt;$50K</t>
  </si>
  <si>
    <t>Travel  &lt;$50K</t>
  </si>
  <si>
    <t>Yr 1</t>
  </si>
  <si>
    <t>Yr 3</t>
  </si>
  <si>
    <t>Yr 2</t>
  </si>
  <si>
    <t xml:space="preserve">Fringe </t>
  </si>
  <si>
    <t xml:space="preserve">Stats </t>
  </si>
  <si>
    <t>Indirect Rates</t>
  </si>
  <si>
    <t xml:space="preserve">G&amp;A   </t>
  </si>
  <si>
    <t>Consultants / Subcontractors &lt;50K</t>
  </si>
  <si>
    <t>Materials and Supplies  &lt;$50K</t>
  </si>
  <si>
    <t>Equipment  &lt;$50K</t>
  </si>
  <si>
    <t>Other Direct Costs  &lt;$50K</t>
  </si>
  <si>
    <t>Fringe      %</t>
  </si>
  <si>
    <t>Stats        %</t>
  </si>
  <si>
    <t>G&amp;A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</si>
  <si>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</si>
  <si>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</si>
  <si>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</si>
  <si>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</si>
  <si>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</si>
  <si>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</si>
  <si>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</si>
  <si>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</si>
  <si>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</si>
  <si>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</si>
  <si>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</si>
  <si>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</si>
  <si>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indirect rates column.</t>
  </si>
  <si>
    <t xml:space="preserve"> Proposal Title:</t>
  </si>
  <si>
    <t>For approved projects, divisions must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The Laboratory’s Overhead (OH) costs are included in LDRD costs, and are not to be redirected to other cost categories. Please consult with the Budget Office for specific details of Overhead indirect charges. LDRD projects have overhead accounts monitored by the Directorate and are not a part of other budget units of the Laboratory. Nevertheless, all staff administering the LDRD accounts must adhere to all financial and cost accounting principles as well as other programmatic requirements applicable to the Laboratory and their division. Monthly cost profiles will be required of all successful projects at the start of the fiscal year.</t>
  </si>
  <si>
    <t xml:space="preserve"> PI Name: Marcy Stutzman</t>
  </si>
  <si>
    <t xml:space="preserve">ACCURATE ELECTRON SPIN OPTICAL POLARIMETRY (AESOP) </t>
  </si>
  <si>
    <t>AESOP - optical polarimeter</t>
  </si>
  <si>
    <t>Salary: M. Stutzman 20% time, one post-doc to be hired, full time</t>
  </si>
  <si>
    <t>Maglev UHV turbo pump for handling gas load due to target and mitigating gas flow from gas target to source</t>
  </si>
  <si>
    <t>Materials and supplies budget would be required for consumables for the vacuum system (gaskets, bakeout heat tapes, ancillary expenses, cesium strips, target gas, etc.)</t>
  </si>
  <si>
    <t xml:space="preserve">quarterly travel by T.J. Gay for supervision of student and work on project. </t>
  </si>
  <si>
    <t>T.J. Gay summer salary, one+A5 month yearly; and one graduate student to start full time May 2015</t>
  </si>
  <si>
    <t>$22k Optics for polarimeter
$15k Transport vacuum chamber and optical elements (Valves, chamber, Wien, deceleration, 127°energy analyzer)
$7k Source vacuum chamber (cesiators, leak valves)
$3k Transport and energy analysis power supplies
$3k Target isolation chamber (vacuum chamber with target cell, orifices, roughing pump for target)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</si>
</sst>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93">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3" fontId="6" fillId="0" borderId="1" xfId="0" applyNumberFormat="1" applyFont="1" applyBorder="1"/>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6" fillId="0" borderId="14" xfId="0" applyFont="1" applyBorder="1" applyAlignment="1">
      <alignment horizont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6" fillId="7" borderId="14" xfId="0" applyNumberFormat="1" applyFont="1" applyFill="1" applyBorder="1" applyAlignment="1">
      <alignment wrapText="1"/>
    </xf>
    <xf numFmtId="3" fontId="8" fillId="7" borderId="14" xfId="0" applyNumberFormat="1" applyFont="1" applyFill="1" applyBorder="1" applyAlignment="1">
      <alignment wrapText="1"/>
    </xf>
    <xf numFmtId="0" fontId="9" fillId="2" borderId="7" xfId="0" applyFont="1" applyFill="1" applyBorder="1" applyAlignment="1">
      <alignment wrapText="1"/>
    </xf>
    <xf numFmtId="0" fontId="7" fillId="2" borderId="8" xfId="0" applyFont="1" applyFill="1" applyBorder="1"/>
    <xf numFmtId="9" fontId="0" fillId="0" borderId="16" xfId="1" applyFont="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0" fontId="7" fillId="2" borderId="20" xfId="0" applyFont="1" applyFill="1" applyBorder="1" applyAlignment="1">
      <alignment horizontal="center" vertical="center" wrapText="1"/>
    </xf>
    <xf numFmtId="0" fontId="5" fillId="3" borderId="2" xfId="0" applyFont="1" applyFill="1" applyBorder="1" applyAlignment="1">
      <alignment horizontal="left" wrapText="1"/>
    </xf>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16" fillId="2" borderId="22" xfId="0" applyNumberFormat="1" applyFont="1" applyFill="1" applyBorder="1" applyAlignment="1">
      <alignment horizontal="center" vertical="center"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0" fontId="8" fillId="3" borderId="25" xfId="0" applyFont="1" applyFill="1" applyBorder="1" applyAlignment="1">
      <alignment horizontal="right" wrapText="1"/>
    </xf>
    <xf numFmtId="0" fontId="17" fillId="0" borderId="21" xfId="0" applyFont="1" applyBorder="1" applyAlignment="1">
      <alignment wrapText="1"/>
    </xf>
    <xf numFmtId="3" fontId="6" fillId="6" borderId="1" xfId="0" applyNumberFormat="1" applyFont="1" applyFill="1" applyBorder="1"/>
    <xf numFmtId="0" fontId="0" fillId="9" borderId="26" xfId="0" applyFill="1" applyBorder="1"/>
    <xf numFmtId="0" fontId="0" fillId="9" borderId="0" xfId="0" applyFill="1"/>
    <xf numFmtId="0" fontId="0" fillId="9" borderId="27" xfId="0" applyFill="1" applyBorder="1" applyAlignment="1">
      <alignment wrapText="1"/>
    </xf>
    <xf numFmtId="0" fontId="0" fillId="9" borderId="28" xfId="0" applyFill="1" applyBorder="1" applyAlignment="1">
      <alignment wrapText="1"/>
    </xf>
    <xf numFmtId="0" fontId="0" fillId="9" borderId="29" xfId="0" applyFill="1" applyBorder="1" applyAlignment="1">
      <alignment wrapText="1"/>
    </xf>
    <xf numFmtId="10" fontId="12" fillId="10" borderId="19"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0" fontId="8" fillId="4" borderId="15" xfId="0" applyFont="1" applyFill="1" applyBorder="1" applyAlignment="1">
      <alignment vertical="center" wrapText="1"/>
    </xf>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3" xfId="0" applyFont="1" applyFill="1" applyBorder="1" applyAlignment="1">
      <alignment horizontal="lef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0" fontId="5" fillId="3" borderId="3" xfId="0" applyFont="1" applyFill="1" applyBorder="1" applyAlignment="1">
      <alignment wrapText="1"/>
    </xf>
    <xf numFmtId="0" fontId="5" fillId="3" borderId="12" xfId="0" applyFont="1" applyFill="1" applyBorder="1" applyAlignment="1">
      <alignment wrapText="1"/>
    </xf>
    <xf numFmtId="3" fontId="6" fillId="7" borderId="14" xfId="0" applyNumberFormat="1" applyFont="1" applyFill="1" applyBorder="1" applyAlignment="1">
      <alignment horizontal="left" wrapText="1"/>
    </xf>
    <xf numFmtId="3" fontId="6" fillId="4" borderId="14" xfId="0" applyNumberFormat="1" applyFont="1" applyFill="1" applyBorder="1" applyAlignment="1">
      <alignment horizontal="left" wrapText="1"/>
    </xf>
    <xf numFmtId="10" fontId="6" fillId="6" borderId="19" xfId="1" applyNumberFormat="1" applyFont="1" applyFill="1" applyBorder="1" applyAlignment="1">
      <alignment horizontal="right" wrapText="1"/>
    </xf>
    <xf numFmtId="10" fontId="6" fillId="6" borderId="19" xfId="0" applyNumberFormat="1" applyFont="1" applyFill="1" applyBorder="1" applyAlignment="1">
      <alignment horizontal="right"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lignment horizontal="left"/>
    </xf>
    <xf numFmtId="0" fontId="5" fillId="3" borderId="12" xfId="0" applyFont="1" applyFill="1" applyBorder="1" applyAlignment="1">
      <alignment horizontal="left"/>
    </xf>
    <xf numFmtId="10" fontId="5" fillId="3" borderId="23" xfId="0" applyNumberFormat="1" applyFont="1" applyFill="1" applyBorder="1" applyAlignment="1">
      <alignment horizontal="center" wrapText="1"/>
    </xf>
    <xf numFmtId="10" fontId="0" fillId="0" borderId="21" xfId="0" applyNumberFormat="1" applyBorder="1"/>
    <xf numFmtId="10" fontId="0" fillId="0" borderId="24" xfId="0" applyNumberFormat="1" applyBorder="1"/>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5" fillId="11" borderId="0" xfId="0" applyFont="1" applyFill="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2" zoomScaleNormal="100" workbookViewId="0">
      <selection activeCell="E14" sqref="E14"/>
    </sheetView>
  </sheetViews>
  <sheetFormatPr defaultRowHeight="14.4" x14ac:dyDescent="0.3"/>
  <cols>
    <col min="1" max="1" width="30.5546875" style="3" customWidth="1"/>
    <col min="2" max="4" width="7.5546875" style="45" customWidth="1"/>
    <col min="5" max="6" width="15.5546875" customWidth="1"/>
    <col min="7" max="7" width="14.44140625" customWidth="1"/>
    <col min="8" max="8" width="13.5546875" customWidth="1"/>
    <col min="13" max="13" width="11.44140625" bestFit="1" customWidth="1"/>
    <col min="14" max="14" width="11.5546875" bestFit="1" customWidth="1"/>
  </cols>
  <sheetData>
    <row r="1" spans="1:13" ht="21" x14ac:dyDescent="0.4">
      <c r="A1" s="76" t="s">
        <v>11</v>
      </c>
      <c r="B1" s="77"/>
      <c r="C1" s="77"/>
      <c r="D1" s="77"/>
      <c r="E1" s="77"/>
      <c r="F1" s="77"/>
      <c r="G1" s="77"/>
      <c r="H1" s="78"/>
    </row>
    <row r="2" spans="1:13" ht="21" customHeight="1" x14ac:dyDescent="0.3">
      <c r="A2" s="29"/>
      <c r="B2" s="81"/>
      <c r="C2" s="82"/>
      <c r="D2" s="83"/>
      <c r="E2" s="84" t="s">
        <v>54</v>
      </c>
      <c r="F2" s="85"/>
      <c r="G2" s="69"/>
      <c r="H2" s="70"/>
    </row>
    <row r="3" spans="1:13" x14ac:dyDescent="0.3">
      <c r="A3" s="16"/>
      <c r="B3" s="81" t="s">
        <v>30</v>
      </c>
      <c r="C3" s="82"/>
      <c r="D3" s="83"/>
      <c r="E3" s="43" t="s">
        <v>52</v>
      </c>
      <c r="F3" s="79" t="s">
        <v>55</v>
      </c>
      <c r="G3" s="79"/>
      <c r="H3" s="80"/>
    </row>
    <row r="4" spans="1:13" ht="35.25" customHeight="1" x14ac:dyDescent="0.3">
      <c r="A4" s="17" t="s">
        <v>0</v>
      </c>
      <c r="B4" s="46" t="s">
        <v>25</v>
      </c>
      <c r="C4" s="46" t="s">
        <v>27</v>
      </c>
      <c r="D4" s="46" t="s">
        <v>26</v>
      </c>
      <c r="E4" s="11" t="s">
        <v>12</v>
      </c>
      <c r="F4" s="42" t="s">
        <v>13</v>
      </c>
      <c r="G4" s="42" t="s">
        <v>14</v>
      </c>
      <c r="H4" s="32" t="s">
        <v>2</v>
      </c>
      <c r="I4" s="3"/>
      <c r="J4" s="3"/>
      <c r="K4" s="3"/>
      <c r="L4" s="3"/>
      <c r="M4" s="3"/>
    </row>
    <row r="5" spans="1:13" ht="20.25" customHeight="1" x14ac:dyDescent="0.3">
      <c r="A5" s="18" t="s">
        <v>8</v>
      </c>
      <c r="B5" s="44"/>
      <c r="C5" s="44"/>
      <c r="D5" s="44"/>
      <c r="E5" s="5"/>
      <c r="F5" s="5"/>
      <c r="G5" s="5"/>
      <c r="H5" s="19"/>
      <c r="I5" s="3"/>
      <c r="J5" s="3"/>
      <c r="K5" s="3"/>
      <c r="L5" s="3"/>
      <c r="M5" s="3"/>
    </row>
    <row r="6" spans="1:13" s="4" customFormat="1" ht="24.9" customHeight="1" x14ac:dyDescent="0.3">
      <c r="A6" s="20" t="s">
        <v>16</v>
      </c>
      <c r="B6" s="58"/>
      <c r="C6" s="58"/>
      <c r="D6" s="58"/>
      <c r="E6" s="6">
        <v>58000</v>
      </c>
      <c r="F6" s="6">
        <v>59015</v>
      </c>
      <c r="G6" s="6"/>
      <c r="H6" s="21">
        <f>SUM(E6:G6)</f>
        <v>117015</v>
      </c>
    </row>
    <row r="7" spans="1:13" s="4" customFormat="1" ht="24.9" customHeight="1" x14ac:dyDescent="0.2">
      <c r="A7" s="20" t="s">
        <v>17</v>
      </c>
      <c r="B7" s="58"/>
      <c r="C7" s="58"/>
      <c r="D7" s="58"/>
      <c r="E7" s="6">
        <v>0</v>
      </c>
      <c r="F7" s="6">
        <v>0</v>
      </c>
      <c r="G7" s="6"/>
      <c r="H7" s="21">
        <f t="shared" ref="H7:H9" si="0">SUM(E7:G7)</f>
        <v>0</v>
      </c>
    </row>
    <row r="8" spans="1:13" s="2" customFormat="1" ht="24.9" customHeight="1" x14ac:dyDescent="0.2">
      <c r="A8" s="22" t="s">
        <v>28</v>
      </c>
      <c r="B8" s="73">
        <v>0.52700000000000002</v>
      </c>
      <c r="C8" s="73">
        <v>0.52700000000000002</v>
      </c>
      <c r="D8" s="73">
        <v>0.52700000000000002</v>
      </c>
      <c r="E8" s="52">
        <f>ROUND(E6*B8,0)</f>
        <v>30566</v>
      </c>
      <c r="F8" s="52">
        <f>ROUND(F6*C8,0)</f>
        <v>31101</v>
      </c>
      <c r="G8" s="52">
        <f>ROUND(G6*D8,0)</f>
        <v>0</v>
      </c>
      <c r="H8" s="21">
        <f>SUM((E8:G8))</f>
        <v>61667</v>
      </c>
    </row>
    <row r="9" spans="1:13" s="2" customFormat="1" ht="24.9" customHeight="1" x14ac:dyDescent="0.2">
      <c r="A9" s="22" t="s">
        <v>29</v>
      </c>
      <c r="B9" s="74">
        <v>8.6999999999999994E-2</v>
      </c>
      <c r="C9" s="74">
        <v>8.6999999999999994E-2</v>
      </c>
      <c r="D9" s="74">
        <v>8.6999999999999994E-2</v>
      </c>
      <c r="E9" s="52">
        <f>ROUND((E6+E7)*B9,0)</f>
        <v>5046</v>
      </c>
      <c r="F9" s="52">
        <f t="shared" ref="F9:G9" si="1">ROUND((F6+F7)*C9,0)</f>
        <v>5134</v>
      </c>
      <c r="G9" s="52">
        <f t="shared" si="1"/>
        <v>0</v>
      </c>
      <c r="H9" s="21">
        <f t="shared" si="0"/>
        <v>10180</v>
      </c>
    </row>
    <row r="10" spans="1:13" s="39" customFormat="1" ht="24.9" customHeight="1" x14ac:dyDescent="0.2">
      <c r="A10" s="23" t="s">
        <v>6</v>
      </c>
      <c r="B10" s="58"/>
      <c r="C10" s="58"/>
      <c r="D10" s="58"/>
      <c r="E10" s="9">
        <f>SUM(E6:E9)</f>
        <v>93612</v>
      </c>
      <c r="F10" s="9">
        <f>SUM(F6:F9)</f>
        <v>95250</v>
      </c>
      <c r="G10" s="9">
        <f>SUM(G6:G9)</f>
        <v>0</v>
      </c>
      <c r="H10" s="38">
        <f>SUM(E10:G10)</f>
        <v>188862</v>
      </c>
    </row>
    <row r="11" spans="1:13" s="1" customFormat="1" ht="24.9" customHeight="1" x14ac:dyDescent="0.2">
      <c r="A11" s="22" t="s">
        <v>24</v>
      </c>
      <c r="B11" s="58"/>
      <c r="C11" s="58"/>
      <c r="D11" s="58"/>
      <c r="E11" s="6">
        <v>10000</v>
      </c>
      <c r="F11" s="6">
        <v>10000</v>
      </c>
      <c r="G11" s="6"/>
      <c r="H11" s="21">
        <f>SUM(E11:G11)</f>
        <v>20000</v>
      </c>
    </row>
    <row r="12" spans="1:13" s="1" customFormat="1" ht="24.9" customHeight="1" x14ac:dyDescent="0.3">
      <c r="A12" s="22" t="s">
        <v>23</v>
      </c>
      <c r="B12" s="58"/>
      <c r="C12" s="58"/>
      <c r="D12" s="58"/>
      <c r="E12" s="6">
        <v>36250</v>
      </c>
      <c r="F12" s="6">
        <v>52000</v>
      </c>
      <c r="G12" s="6"/>
      <c r="H12" s="21">
        <f t="shared" ref="H12:H16" si="2">SUM(E12:G12)</f>
        <v>88250</v>
      </c>
    </row>
    <row r="13" spans="1:13" s="1" customFormat="1" ht="24.9" customHeight="1" x14ac:dyDescent="0.3">
      <c r="A13" s="22" t="s">
        <v>22</v>
      </c>
      <c r="B13" s="58"/>
      <c r="C13" s="58"/>
      <c r="D13" s="58"/>
      <c r="E13" s="6">
        <v>15000</v>
      </c>
      <c r="F13" s="6">
        <v>5000</v>
      </c>
      <c r="G13" s="6"/>
      <c r="H13" s="21">
        <f t="shared" si="2"/>
        <v>20000</v>
      </c>
    </row>
    <row r="14" spans="1:13" s="1" customFormat="1" ht="24.9" customHeight="1" x14ac:dyDescent="0.3">
      <c r="A14" s="22" t="s">
        <v>21</v>
      </c>
      <c r="B14" s="58"/>
      <c r="C14" s="58"/>
      <c r="D14" s="58"/>
      <c r="E14" s="6">
        <v>50000</v>
      </c>
      <c r="F14" s="6">
        <v>10000</v>
      </c>
      <c r="G14" s="6"/>
      <c r="H14" s="21">
        <f t="shared" si="2"/>
        <v>60000</v>
      </c>
    </row>
    <row r="15" spans="1:13" s="1" customFormat="1" ht="24.9" customHeight="1" x14ac:dyDescent="0.3">
      <c r="A15" s="22" t="s">
        <v>20</v>
      </c>
      <c r="B15" s="58"/>
      <c r="C15" s="58"/>
      <c r="D15" s="58"/>
      <c r="E15" s="6"/>
      <c r="F15" s="6"/>
      <c r="G15" s="6"/>
      <c r="H15" s="21">
        <f t="shared" si="2"/>
        <v>0</v>
      </c>
    </row>
    <row r="16" spans="1:13" s="1" customFormat="1" ht="24.9" customHeight="1" x14ac:dyDescent="0.3">
      <c r="A16" s="22" t="s">
        <v>18</v>
      </c>
      <c r="B16" s="58"/>
      <c r="C16" s="58"/>
      <c r="D16" s="58"/>
      <c r="E16" s="6">
        <v>50000</v>
      </c>
      <c r="F16" s="6"/>
      <c r="G16" s="6"/>
      <c r="H16" s="21">
        <f t="shared" si="2"/>
        <v>50000</v>
      </c>
    </row>
    <row r="17" spans="1:9" s="1" customFormat="1" ht="24.9" customHeight="1" x14ac:dyDescent="0.3">
      <c r="A17" s="23" t="s">
        <v>4</v>
      </c>
      <c r="B17" s="58"/>
      <c r="C17" s="58"/>
      <c r="D17" s="58"/>
      <c r="E17" s="9">
        <f>SUM(E10:E16)</f>
        <v>254862</v>
      </c>
      <c r="F17" s="9">
        <f t="shared" ref="F17:G17" si="3">SUM(F10:F16)</f>
        <v>172250</v>
      </c>
      <c r="G17" s="9">
        <f t="shared" si="3"/>
        <v>0</v>
      </c>
      <c r="H17" s="24">
        <f>SUM(E17:G17)</f>
        <v>427112</v>
      </c>
    </row>
    <row r="18" spans="1:9" s="1" customFormat="1" ht="24.9" customHeight="1" x14ac:dyDescent="0.2">
      <c r="A18" s="25" t="s">
        <v>7</v>
      </c>
      <c r="B18" s="47"/>
      <c r="C18" s="47"/>
      <c r="D18" s="47"/>
      <c r="E18" s="7" t="s">
        <v>9</v>
      </c>
      <c r="F18" s="7"/>
      <c r="G18" s="7"/>
      <c r="H18" s="26"/>
    </row>
    <row r="19" spans="1:9" s="1" customFormat="1" ht="24.9" customHeight="1" x14ac:dyDescent="0.3">
      <c r="A19" s="27" t="s">
        <v>31</v>
      </c>
      <c r="B19" s="74">
        <v>0.54</v>
      </c>
      <c r="C19" s="74">
        <v>0.51</v>
      </c>
      <c r="D19" s="74">
        <v>0.56999999999999995</v>
      </c>
      <c r="E19" s="52">
        <f>ROUND(((E10+E11+E12+E13+E14+E15)*B19),0)</f>
        <v>110625</v>
      </c>
      <c r="F19" s="52">
        <f t="shared" ref="F19:G19" si="4">ROUND(((F10+F11+F12+F13+F14+F15)*C19),0)</f>
        <v>87848</v>
      </c>
      <c r="G19" s="52">
        <f t="shared" si="4"/>
        <v>0</v>
      </c>
      <c r="H19" s="21">
        <f t="shared" ref="H19:H20" si="5">SUM(E19:G19)</f>
        <v>198473</v>
      </c>
    </row>
    <row r="20" spans="1:9" s="41" customFormat="1" ht="24.9" customHeight="1" x14ac:dyDescent="0.3">
      <c r="A20" s="23" t="s">
        <v>5</v>
      </c>
      <c r="B20" s="58"/>
      <c r="C20" s="58"/>
      <c r="D20" s="58"/>
      <c r="E20" s="40">
        <f>SUM(E19:E19)</f>
        <v>110625</v>
      </c>
      <c r="F20" s="40">
        <f t="shared" ref="F20:G20" si="6">SUM(F19:F19)</f>
        <v>87848</v>
      </c>
      <c r="G20" s="40">
        <f t="shared" si="6"/>
        <v>0</v>
      </c>
      <c r="H20" s="38">
        <f t="shared" si="5"/>
        <v>198473</v>
      </c>
    </row>
    <row r="21" spans="1:9" s="1" customFormat="1" ht="24.9" customHeight="1" x14ac:dyDescent="0.3">
      <c r="A21" s="23" t="s">
        <v>15</v>
      </c>
      <c r="B21" s="58"/>
      <c r="C21" s="58"/>
      <c r="D21" s="58"/>
      <c r="E21" s="9">
        <f>SUM(E17+E20)</f>
        <v>365487</v>
      </c>
      <c r="F21" s="9">
        <f>SUM(F17+F20)</f>
        <v>260098</v>
      </c>
      <c r="G21" s="9">
        <f>SUM(G17+G20)</f>
        <v>0</v>
      </c>
      <c r="H21" s="28">
        <f>SUM(E21:G21)</f>
        <v>625585</v>
      </c>
    </row>
    <row r="22" spans="1:9" s="1" customFormat="1" ht="13.5" customHeight="1" x14ac:dyDescent="0.3">
      <c r="A22" s="23"/>
      <c r="B22" s="58"/>
      <c r="C22" s="58"/>
      <c r="D22" s="58"/>
      <c r="E22" s="10"/>
      <c r="F22" s="10"/>
      <c r="G22" s="10"/>
      <c r="H22" s="10"/>
    </row>
    <row r="23" spans="1:9" s="1" customFormat="1" ht="24.9" customHeight="1" x14ac:dyDescent="0.3">
      <c r="A23" s="50" t="s">
        <v>1</v>
      </c>
      <c r="B23" s="58"/>
      <c r="C23" s="58"/>
      <c r="D23" s="58"/>
      <c r="E23" s="10"/>
      <c r="F23" s="10"/>
      <c r="G23" s="10"/>
      <c r="H23" s="28">
        <f>SUM(H21+H22)</f>
        <v>625585</v>
      </c>
    </row>
    <row r="24" spans="1:9" s="1" customFormat="1" ht="15.6" x14ac:dyDescent="0.3">
      <c r="A24" s="51"/>
      <c r="B24" s="48"/>
      <c r="C24" s="48"/>
      <c r="D24" s="48"/>
      <c r="E24" s="49"/>
      <c r="F24" s="49"/>
      <c r="G24" s="49"/>
      <c r="H24" s="49"/>
      <c r="I24" s="12"/>
    </row>
    <row r="25" spans="1:9" s="1" customFormat="1" x14ac:dyDescent="0.3">
      <c r="A25" s="59" t="s">
        <v>50</v>
      </c>
      <c r="B25" s="59"/>
      <c r="C25" s="60"/>
      <c r="D25" s="60"/>
      <c r="E25" s="61"/>
      <c r="F25" s="61"/>
      <c r="G25" s="61"/>
      <c r="H25" s="61"/>
    </row>
    <row r="26" spans="1:9" ht="16.5" customHeight="1" x14ac:dyDescent="0.3">
      <c r="A26" s="75" t="s">
        <v>51</v>
      </c>
      <c r="B26" s="75"/>
      <c r="C26" s="75"/>
      <c r="D26" s="75"/>
      <c r="E26" s="75"/>
      <c r="F26" s="75"/>
      <c r="G26" s="75"/>
      <c r="H26" s="75"/>
    </row>
  </sheetData>
  <mergeCells count="6">
    <mergeCell ref="A26:H26"/>
    <mergeCell ref="A1:H1"/>
    <mergeCell ref="F3:H3"/>
    <mergeCell ref="B2:D2"/>
    <mergeCell ref="B3:D3"/>
    <mergeCell ref="E2:F2"/>
  </mergeCells>
  <printOptions horizontalCentered="1"/>
  <pageMargins left="0.2" right="0.2" top="0.75" bottom="0.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BreakPreview" zoomScaleNormal="100" zoomScaleSheetLayoutView="100" workbookViewId="0">
      <selection activeCell="B18" sqref="B18"/>
    </sheetView>
  </sheetViews>
  <sheetFormatPr defaultRowHeight="14.4" x14ac:dyDescent="0.3"/>
  <cols>
    <col min="1" max="1" width="30.109375" style="3" customWidth="1"/>
    <col min="2" max="2" width="86.88671875" customWidth="1"/>
  </cols>
  <sheetData>
    <row r="1" spans="1:7" ht="21" customHeight="1" x14ac:dyDescent="0.4">
      <c r="A1" s="76" t="s">
        <v>39</v>
      </c>
      <c r="B1" s="78"/>
      <c r="C1" s="13"/>
      <c r="D1" s="13"/>
    </row>
    <row r="2" spans="1:7" ht="21" customHeight="1" x14ac:dyDescent="0.4">
      <c r="A2" s="86" t="s">
        <v>40</v>
      </c>
      <c r="B2" s="87"/>
      <c r="C2" s="13"/>
      <c r="D2" s="13"/>
      <c r="E2" s="3"/>
      <c r="F2" s="3"/>
      <c r="G2" s="3"/>
    </row>
    <row r="3" spans="1:7" s="4" customFormat="1" ht="21" customHeight="1" x14ac:dyDescent="0.4">
      <c r="A3" s="88" t="s">
        <v>41</v>
      </c>
      <c r="B3" s="89"/>
      <c r="C3" s="14"/>
      <c r="D3" s="14"/>
    </row>
    <row r="4" spans="1:7" s="4" customFormat="1" ht="28.5" customHeight="1" x14ac:dyDescent="0.4">
      <c r="A4" s="15" t="s">
        <v>42</v>
      </c>
      <c r="B4" s="68"/>
      <c r="C4" s="14"/>
      <c r="D4" s="14"/>
    </row>
    <row r="5" spans="1:7" s="4" customFormat="1" ht="30.75" customHeight="1" x14ac:dyDescent="0.4">
      <c r="A5" s="29" t="s">
        <v>3</v>
      </c>
      <c r="B5" s="30" t="s">
        <v>56</v>
      </c>
      <c r="C5" s="14"/>
      <c r="D5" s="14"/>
    </row>
    <row r="6" spans="1:7" s="4" customFormat="1" ht="69.75" customHeight="1" x14ac:dyDescent="0.4">
      <c r="A6" s="90" t="s">
        <v>43</v>
      </c>
      <c r="B6" s="91"/>
      <c r="C6" s="14"/>
      <c r="D6" s="14"/>
    </row>
    <row r="7" spans="1:7" s="2" customFormat="1" ht="62.4" customHeight="1" x14ac:dyDescent="0.3">
      <c r="A7" s="31" t="s">
        <v>0</v>
      </c>
      <c r="B7" s="32" t="s">
        <v>47</v>
      </c>
    </row>
    <row r="8" spans="1:7" s="2" customFormat="1" ht="18.75" customHeight="1" x14ac:dyDescent="0.3">
      <c r="A8" s="18" t="s">
        <v>8</v>
      </c>
      <c r="B8" s="19"/>
    </row>
    <row r="9" spans="1:7" s="1" customFormat="1" ht="35.1" customHeight="1" x14ac:dyDescent="0.3">
      <c r="A9" s="65" t="s">
        <v>16</v>
      </c>
      <c r="B9" s="71" t="s">
        <v>57</v>
      </c>
    </row>
    <row r="10" spans="1:7" s="1" customFormat="1" ht="13.8" x14ac:dyDescent="0.3">
      <c r="A10" s="65" t="s">
        <v>17</v>
      </c>
      <c r="B10" s="71"/>
    </row>
    <row r="11" spans="1:7" s="1" customFormat="1" ht="35.1" customHeight="1" x14ac:dyDescent="0.3">
      <c r="A11" s="64" t="s">
        <v>36</v>
      </c>
      <c r="B11" s="72"/>
    </row>
    <row r="12" spans="1:7" s="1" customFormat="1" ht="35.1" customHeight="1" x14ac:dyDescent="0.3">
      <c r="A12" s="64" t="s">
        <v>37</v>
      </c>
      <c r="B12" s="72"/>
    </row>
    <row r="13" spans="1:7" s="1" customFormat="1" ht="35.1" customHeight="1" x14ac:dyDescent="0.3">
      <c r="A13" s="64" t="s">
        <v>24</v>
      </c>
      <c r="B13" s="71" t="s">
        <v>60</v>
      </c>
    </row>
    <row r="14" spans="1:7" s="1" customFormat="1" ht="35.1" customHeight="1" x14ac:dyDescent="0.3">
      <c r="A14" s="64" t="s">
        <v>32</v>
      </c>
      <c r="B14" s="71" t="s">
        <v>61</v>
      </c>
    </row>
    <row r="15" spans="1:7" s="1" customFormat="1" ht="35.1" customHeight="1" x14ac:dyDescent="0.3">
      <c r="A15" s="64" t="s">
        <v>33</v>
      </c>
      <c r="B15" s="71" t="s">
        <v>59</v>
      </c>
    </row>
    <row r="16" spans="1:7" s="1" customFormat="1" ht="82.8" x14ac:dyDescent="0.3">
      <c r="A16" s="64" t="s">
        <v>34</v>
      </c>
      <c r="B16" s="71" t="s">
        <v>62</v>
      </c>
    </row>
    <row r="17" spans="1:2" s="1" customFormat="1" ht="35.1" customHeight="1" x14ac:dyDescent="0.3">
      <c r="A17" s="64" t="s">
        <v>35</v>
      </c>
    </row>
    <row r="18" spans="1:2" s="1" customFormat="1" ht="35.1" customHeight="1" x14ac:dyDescent="0.3">
      <c r="A18" s="64" t="s">
        <v>19</v>
      </c>
      <c r="B18" s="33" t="s">
        <v>58</v>
      </c>
    </row>
    <row r="19" spans="1:2" s="1" customFormat="1" ht="35.1" customHeight="1" x14ac:dyDescent="0.3">
      <c r="A19" s="67" t="s">
        <v>4</v>
      </c>
      <c r="B19" s="34"/>
    </row>
    <row r="20" spans="1:2" s="1" customFormat="1" ht="23.25" customHeight="1" x14ac:dyDescent="0.3">
      <c r="A20" s="66" t="s">
        <v>7</v>
      </c>
      <c r="B20" s="19"/>
    </row>
    <row r="21" spans="1:2" s="1" customFormat="1" ht="26.25" customHeight="1" x14ac:dyDescent="0.3">
      <c r="A21" s="67" t="s">
        <v>38</v>
      </c>
      <c r="B21" s="63" t="s">
        <v>10</v>
      </c>
    </row>
    <row r="22" spans="1:2" x14ac:dyDescent="0.3">
      <c r="A22" s="35"/>
      <c r="B22" s="36"/>
    </row>
    <row r="23" spans="1:2" ht="35.1" customHeight="1" thickBot="1" x14ac:dyDescent="0.35">
      <c r="A23" s="62" t="s">
        <v>46</v>
      </c>
      <c r="B23" s="37"/>
    </row>
    <row r="24" spans="1:2" ht="7.5" customHeight="1" x14ac:dyDescent="0.3">
      <c r="A24" s="8"/>
    </row>
    <row r="25" spans="1:2" ht="18.75" customHeight="1" x14ac:dyDescent="0.3">
      <c r="A25" s="92" t="s">
        <v>48</v>
      </c>
      <c r="B25" s="92"/>
    </row>
    <row r="26" spans="1:2" ht="18" customHeight="1" x14ac:dyDescent="0.3">
      <c r="A26" s="75" t="s">
        <v>49</v>
      </c>
      <c r="B26" s="75"/>
    </row>
  </sheetData>
  <mergeCells count="6">
    <mergeCell ref="A26:B26"/>
    <mergeCell ref="A1:B1"/>
    <mergeCell ref="A2:B2"/>
    <mergeCell ref="A3:B3"/>
    <mergeCell ref="A6:B6"/>
    <mergeCell ref="A25:B25"/>
  </mergeCells>
  <printOptions horizontalCentered="1"/>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defaultRowHeight="14.4" x14ac:dyDescent="0.3"/>
  <cols>
    <col min="1" max="1" width="90.44140625" customWidth="1"/>
  </cols>
  <sheetData>
    <row r="1" spans="1:1" ht="15" thickBot="1" x14ac:dyDescent="0.35">
      <c r="A1" s="53" t="s">
        <v>44</v>
      </c>
    </row>
    <row r="2" spans="1:1" ht="15" thickBot="1" x14ac:dyDescent="0.35">
      <c r="A2" s="54"/>
    </row>
    <row r="3" spans="1:1" ht="129.6" x14ac:dyDescent="0.3">
      <c r="A3" s="55" t="s">
        <v>45</v>
      </c>
    </row>
    <row r="4" spans="1:1" x14ac:dyDescent="0.3">
      <c r="A4" s="56"/>
    </row>
    <row r="5" spans="1:1" ht="172.8" x14ac:dyDescent="0.3">
      <c r="A5" s="56" t="s">
        <v>53</v>
      </c>
    </row>
    <row r="6" spans="1:1" ht="15" thickBot="1" x14ac:dyDescent="0.35">
      <c r="A6" s="57"/>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Marcy Stutzman</cp:lastModifiedBy>
  <cp:lastPrinted>2013-04-18T18:46:55Z</cp:lastPrinted>
  <dcterms:created xsi:type="dcterms:W3CDTF">2011-09-13T13:59:17Z</dcterms:created>
  <dcterms:modified xsi:type="dcterms:W3CDTF">2014-04-30T15:27:31Z</dcterms:modified>
</cp:coreProperties>
</file>