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"/>
    </mc:Choice>
  </mc:AlternateContent>
  <bookViews>
    <workbookView xWindow="0" yWindow="0" windowWidth="24000" windowHeight="9735" activeTab="1"/>
  </bookViews>
  <sheets>
    <sheet name="Sheet1" sheetId="1" r:id="rId1"/>
    <sheet name="Sheet2" sheetId="2" r:id="rId2"/>
  </sheets>
  <definedNames>
    <definedName name="solver_adj" localSheetId="1" hidden="1">Sheet2!$O$21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Sheet2!$T$30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7" i="1" l="1"/>
  <c r="U28" i="1"/>
  <c r="U29" i="1"/>
  <c r="U30" i="1"/>
  <c r="U31" i="1"/>
  <c r="U32" i="1"/>
  <c r="U33" i="1"/>
  <c r="U26" i="1"/>
  <c r="T27" i="1"/>
  <c r="T28" i="1"/>
  <c r="T29" i="1"/>
  <c r="T30" i="1"/>
  <c r="T31" i="1"/>
  <c r="T32" i="1"/>
  <c r="T33" i="1"/>
  <c r="T26" i="1"/>
  <c r="R41" i="2" l="1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40" i="2"/>
  <c r="P23" i="2"/>
  <c r="Q22" i="2" l="1"/>
  <c r="Q31" i="2" s="1"/>
  <c r="Q23" i="2"/>
  <c r="Q32" i="2" s="1"/>
  <c r="Q24" i="2"/>
  <c r="Q33" i="2" s="1"/>
  <c r="Q25" i="2"/>
  <c r="Q34" i="2" s="1"/>
  <c r="Q26" i="2"/>
  <c r="Q35" i="2" s="1"/>
  <c r="Q27" i="2"/>
  <c r="Q36" i="2" s="1"/>
  <c r="Q28" i="2"/>
  <c r="Q37" i="2" s="1"/>
  <c r="Q21" i="2"/>
  <c r="Q30" i="2" s="1"/>
  <c r="P22" i="2"/>
  <c r="P32" i="2"/>
  <c r="P24" i="2"/>
  <c r="P25" i="2"/>
  <c r="P34" i="2" s="1"/>
  <c r="P26" i="2"/>
  <c r="P35" i="2" s="1"/>
  <c r="P27" i="2"/>
  <c r="P36" i="2" s="1"/>
  <c r="P28" i="2"/>
  <c r="P37" i="2" s="1"/>
  <c r="P21" i="2"/>
  <c r="P30" i="2" s="1"/>
  <c r="P31" i="2"/>
  <c r="S22" i="2"/>
  <c r="S31" i="2" s="1"/>
  <c r="S23" i="2"/>
  <c r="S32" i="2" s="1"/>
  <c r="S24" i="2"/>
  <c r="S33" i="2" s="1"/>
  <c r="S25" i="2"/>
  <c r="S34" i="2" s="1"/>
  <c r="S26" i="2"/>
  <c r="S35" i="2" s="1"/>
  <c r="S27" i="2"/>
  <c r="S36" i="2" s="1"/>
  <c r="S28" i="2"/>
  <c r="S37" i="2" s="1"/>
  <c r="S21" i="2"/>
  <c r="S30" i="2" s="1"/>
  <c r="R22" i="2"/>
  <c r="R31" i="2" s="1"/>
  <c r="R23" i="2"/>
  <c r="R32" i="2" s="1"/>
  <c r="R24" i="2"/>
  <c r="R33" i="2" s="1"/>
  <c r="R25" i="2"/>
  <c r="R34" i="2" s="1"/>
  <c r="R26" i="2"/>
  <c r="R35" i="2" s="1"/>
  <c r="R27" i="2"/>
  <c r="R36" i="2" s="1"/>
  <c r="R28" i="2"/>
  <c r="R37" i="2" s="1"/>
  <c r="R21" i="2"/>
  <c r="R30" i="2" s="1"/>
  <c r="P33" i="2"/>
  <c r="T19" i="2"/>
  <c r="S19" i="2"/>
  <c r="R19" i="2"/>
  <c r="Q19" i="2"/>
  <c r="Q12" i="2"/>
  <c r="T13" i="2"/>
  <c r="T14" i="2"/>
  <c r="T15" i="2"/>
  <c r="T16" i="2"/>
  <c r="T17" i="2"/>
  <c r="T18" i="2"/>
  <c r="T12" i="2"/>
  <c r="S13" i="2"/>
  <c r="S14" i="2"/>
  <c r="S15" i="2"/>
  <c r="S16" i="2"/>
  <c r="S17" i="2"/>
  <c r="S18" i="2"/>
  <c r="S12" i="2"/>
  <c r="R13" i="2"/>
  <c r="R14" i="2"/>
  <c r="R15" i="2"/>
  <c r="R16" i="2"/>
  <c r="R17" i="2"/>
  <c r="R18" i="2"/>
  <c r="R12" i="2"/>
  <c r="Q13" i="2"/>
  <c r="Q14" i="2"/>
  <c r="Q15" i="2"/>
  <c r="Q16" i="2"/>
  <c r="Q17" i="2"/>
  <c r="Q18" i="2"/>
  <c r="T30" i="2" l="1"/>
  <c r="Q3" i="2" l="1"/>
  <c r="Q4" i="2"/>
  <c r="Q5" i="2"/>
  <c r="Q6" i="2"/>
  <c r="Q7" i="2"/>
  <c r="Q8" i="2"/>
  <c r="Q9" i="2"/>
  <c r="Q2" i="2"/>
  <c r="T3" i="2"/>
  <c r="T4" i="2"/>
  <c r="T5" i="2"/>
  <c r="T6" i="2"/>
  <c r="T7" i="2"/>
  <c r="T8" i="2"/>
  <c r="T9" i="2"/>
  <c r="T2" i="2"/>
  <c r="S3" i="2"/>
  <c r="S4" i="2"/>
  <c r="S5" i="2"/>
  <c r="S6" i="2"/>
  <c r="S7" i="2"/>
  <c r="S8" i="2"/>
  <c r="S9" i="2"/>
  <c r="S2" i="2"/>
  <c r="R3" i="2"/>
  <c r="R4" i="2"/>
  <c r="R5" i="2"/>
  <c r="R6" i="2"/>
  <c r="R7" i="2"/>
  <c r="R8" i="2"/>
  <c r="R9" i="2"/>
  <c r="R2" i="2"/>
  <c r="P5" i="2"/>
  <c r="P4" i="2"/>
  <c r="P3" i="2"/>
  <c r="P2" i="2"/>
  <c r="N2" i="2"/>
  <c r="N19" i="2"/>
  <c r="N13" i="2"/>
  <c r="N14" i="2"/>
  <c r="N15" i="2"/>
  <c r="N16" i="2"/>
  <c r="N17" i="2"/>
  <c r="N18" i="2"/>
  <c r="N12" i="2"/>
  <c r="N3" i="2"/>
  <c r="N4" i="2"/>
  <c r="N5" i="2"/>
  <c r="N6" i="2"/>
  <c r="N7" i="2"/>
  <c r="N8" i="2"/>
  <c r="N9" i="2"/>
  <c r="G13" i="2"/>
  <c r="G14" i="2"/>
  <c r="G15" i="2"/>
  <c r="G16" i="2"/>
  <c r="G17" i="2"/>
  <c r="G18" i="2"/>
  <c r="G19" i="2"/>
  <c r="G12" i="2"/>
  <c r="G2" i="2"/>
  <c r="G3" i="2"/>
  <c r="G4" i="2"/>
  <c r="G5" i="2"/>
  <c r="G6" i="2"/>
  <c r="G7" i="2"/>
  <c r="G8" i="2"/>
  <c r="G9" i="2"/>
  <c r="P26" i="1"/>
  <c r="P27" i="1"/>
  <c r="P28" i="1"/>
  <c r="P29" i="1"/>
  <c r="P30" i="1"/>
  <c r="P31" i="1"/>
  <c r="P32" i="1"/>
  <c r="P33" i="1"/>
  <c r="N17" i="1" l="1"/>
  <c r="N4" i="1"/>
  <c r="B17" i="1"/>
  <c r="B4" i="1"/>
  <c r="B3" i="1"/>
  <c r="T3" i="1" l="1"/>
  <c r="T4" i="1"/>
  <c r="T5" i="1"/>
  <c r="T6" i="1"/>
  <c r="T7" i="1"/>
  <c r="T8" i="1"/>
  <c r="T9" i="1"/>
  <c r="T2" i="1"/>
  <c r="T16" i="1"/>
  <c r="T17" i="1"/>
  <c r="T18" i="1"/>
  <c r="T19" i="1"/>
  <c r="T20" i="1"/>
  <c r="T21" i="1"/>
  <c r="T22" i="1"/>
  <c r="T15" i="1"/>
  <c r="H16" i="1"/>
  <c r="H17" i="1"/>
  <c r="H18" i="1"/>
  <c r="H19" i="1"/>
  <c r="H20" i="1"/>
  <c r="H21" i="1"/>
  <c r="H22" i="1"/>
  <c r="H15" i="1"/>
  <c r="H9" i="1"/>
  <c r="H3" i="1"/>
  <c r="H4" i="1"/>
  <c r="H5" i="1"/>
  <c r="H6" i="1"/>
  <c r="H7" i="1"/>
  <c r="H8" i="1"/>
  <c r="H2" i="1"/>
</calcChain>
</file>

<file path=xl/sharedStrings.xml><?xml version="1.0" encoding="utf-8"?>
<sst xmlns="http://schemas.openxmlformats.org/spreadsheetml/2006/main" count="84" uniqueCount="38">
  <si>
    <t>max</t>
  </si>
  <si>
    <t>.6158 mW</t>
  </si>
  <si>
    <t>aver</t>
  </si>
  <si>
    <t>(-).5 plate</t>
  </si>
  <si>
    <t>pick-off power uW</t>
  </si>
  <si>
    <t>power ave uW</t>
  </si>
  <si>
    <t>b field</t>
  </si>
  <si>
    <t>distance mm</t>
  </si>
  <si>
    <t>right min</t>
  </si>
  <si>
    <t>1.35 plate</t>
  </si>
  <si>
    <t>towards zero</t>
  </si>
  <si>
    <t>left min</t>
  </si>
  <si>
    <t>(-).9 plate</t>
  </si>
  <si>
    <t>right - pol</t>
  </si>
  <si>
    <t>angle</t>
  </si>
  <si>
    <t>right -</t>
  </si>
  <si>
    <t>right +</t>
  </si>
  <si>
    <t>left -</t>
  </si>
  <si>
    <t>left +</t>
  </si>
  <si>
    <t>deg</t>
  </si>
  <si>
    <t>arb x axis</t>
  </si>
  <si>
    <t>new deg R-</t>
  </si>
  <si>
    <t>R+</t>
  </si>
  <si>
    <t>L-</t>
  </si>
  <si>
    <t>L+</t>
  </si>
  <si>
    <t>fitting work</t>
  </si>
  <si>
    <t>R-</t>
  </si>
  <si>
    <t xml:space="preserve">L- </t>
  </si>
  <si>
    <t>normal p</t>
  </si>
  <si>
    <t>amp--&gt;</t>
  </si>
  <si>
    <t>calc p R -</t>
  </si>
  <si>
    <t>R +</t>
  </si>
  <si>
    <t xml:space="preserve">L - </t>
  </si>
  <si>
    <t>L +</t>
  </si>
  <si>
    <t>SD R-</t>
  </si>
  <si>
    <t>ssq</t>
  </si>
  <si>
    <t>degree</t>
  </si>
  <si>
    <t>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</si>
</sst>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Right</a:t>
            </a:r>
            <a:r>
              <a:rPr lang="en-US" baseline="0"/>
              <a:t> Side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8951866553872E-2"/>
          <c:y val="0.16458514114307141"/>
          <c:w val="0.82467647122622068"/>
          <c:h val="0.6642398271644615"/>
        </c:manualLayout>
      </c:layout>
      <c:scatterChart>
        <c:scatterStyle val="lineMarker"/>
        <c:varyColors val="0"/>
        <c:ser>
          <c:idx val="0"/>
          <c:order val="0"/>
          <c:tx>
            <c:v>-Polarity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Sheet1!$L$2:$L$9</c:f>
              <c:numCache>
                <c:formatCode>General</c:formatCode>
                <c:ptCount val="8"/>
                <c:pt idx="0">
                  <c:v>-0.20499999999999999</c:v>
                </c:pt>
                <c:pt idx="1">
                  <c:v>-0.502</c:v>
                </c:pt>
                <c:pt idx="2">
                  <c:v>-1.3440000000000001</c:v>
                </c:pt>
                <c:pt idx="3">
                  <c:v>-1.7509999999999999</c:v>
                </c:pt>
                <c:pt idx="4">
                  <c:v>-2.35</c:v>
                </c:pt>
                <c:pt idx="5">
                  <c:v>-2.54</c:v>
                </c:pt>
                <c:pt idx="6">
                  <c:v>-2.76</c:v>
                </c:pt>
                <c:pt idx="7">
                  <c:v>-3.01</c:v>
                </c:pt>
              </c:numCache>
            </c:numRef>
          </c:xVal>
          <c:yVal>
            <c:numRef>
              <c:f>Sheet1!$H$2:$H$9</c:f>
              <c:numCache>
                <c:formatCode>General</c:formatCode>
                <c:ptCount val="8"/>
                <c:pt idx="0">
                  <c:v>2.3166666666666665E-2</c:v>
                </c:pt>
                <c:pt idx="1">
                  <c:v>2.3366666666666664E-2</c:v>
                </c:pt>
                <c:pt idx="2">
                  <c:v>2.4366666666666665E-2</c:v>
                </c:pt>
                <c:pt idx="3">
                  <c:v>2.5333333333333333E-2</c:v>
                </c:pt>
                <c:pt idx="4">
                  <c:v>2.5466666666666665E-2</c:v>
                </c:pt>
                <c:pt idx="5">
                  <c:v>2.513333333333333E-2</c:v>
                </c:pt>
                <c:pt idx="6">
                  <c:v>2.4866666666666665E-2</c:v>
                </c:pt>
                <c:pt idx="7">
                  <c:v>2.4299999999999999E-2</c:v>
                </c:pt>
              </c:numCache>
            </c:numRef>
          </c:yVal>
          <c:smooth val="0"/>
        </c:ser>
        <c:ser>
          <c:idx val="1"/>
          <c:order val="1"/>
          <c:tx>
            <c:v>+Polarity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Sheet1!$L$15:$L$22</c:f>
              <c:numCache>
                <c:formatCode>General</c:formatCode>
                <c:ptCount val="8"/>
                <c:pt idx="0">
                  <c:v>0.22900000000000001</c:v>
                </c:pt>
                <c:pt idx="1">
                  <c:v>0.53400000000000003</c:v>
                </c:pt>
                <c:pt idx="2">
                  <c:v>1.696</c:v>
                </c:pt>
                <c:pt idx="3">
                  <c:v>1.958</c:v>
                </c:pt>
                <c:pt idx="4">
                  <c:v>2.29</c:v>
                </c:pt>
                <c:pt idx="5">
                  <c:v>2.48</c:v>
                </c:pt>
                <c:pt idx="6">
                  <c:v>2.69</c:v>
                </c:pt>
                <c:pt idx="7">
                  <c:v>2.92</c:v>
                </c:pt>
              </c:numCache>
            </c:numRef>
          </c:xVal>
          <c:yVal>
            <c:numRef>
              <c:f>Sheet1!$H$15:$H$22</c:f>
              <c:numCache>
                <c:formatCode>General</c:formatCode>
                <c:ptCount val="8"/>
                <c:pt idx="0">
                  <c:v>2.2066666666666668E-2</c:v>
                </c:pt>
                <c:pt idx="1">
                  <c:v>2.1500000000000002E-2</c:v>
                </c:pt>
                <c:pt idx="2">
                  <c:v>1.9733333333333335E-2</c:v>
                </c:pt>
                <c:pt idx="3">
                  <c:v>1.9133333333333332E-2</c:v>
                </c:pt>
                <c:pt idx="4">
                  <c:v>1.8233333333333334E-2</c:v>
                </c:pt>
                <c:pt idx="5">
                  <c:v>1.7566666666666668E-2</c:v>
                </c:pt>
                <c:pt idx="6">
                  <c:v>1.7166666666666667E-2</c:v>
                </c:pt>
                <c:pt idx="7">
                  <c:v>1.6666666666666666E-2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955368"/>
        <c:axId val="345953408"/>
      </c:scatterChart>
      <c:valAx>
        <c:axId val="345955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B</a:t>
                </a:r>
                <a:r>
                  <a:rPr lang="en-US" sz="1100" baseline="0"/>
                  <a:t> Field (kGauss)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953408"/>
        <c:crosses val="autoZero"/>
        <c:crossBetween val="midCat"/>
      </c:valAx>
      <c:valAx>
        <c:axId val="34595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Power</a:t>
                </a:r>
                <a:r>
                  <a:rPr lang="en-US" sz="1100" baseline="0"/>
                  <a:t> (uW)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955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492563429571295"/>
          <c:y val="0.64069371536891218"/>
          <c:w val="0.15158890262684108"/>
          <c:h val="0.153062295784455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Left</a:t>
            </a:r>
            <a:r>
              <a:rPr lang="en-US" baseline="0"/>
              <a:t> Side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154345006485084E-2"/>
          <c:y val="0.18300925925925926"/>
          <c:w val="0.83473411154345012"/>
          <c:h val="0.58780839895013126"/>
        </c:manualLayout>
      </c:layout>
      <c:scatterChart>
        <c:scatterStyle val="lineMarker"/>
        <c:varyColors val="0"/>
        <c:ser>
          <c:idx val="0"/>
          <c:order val="0"/>
          <c:tx>
            <c:v>-Polarity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Sheet1!$X$2:$X$9</c:f>
              <c:numCache>
                <c:formatCode>General</c:formatCode>
                <c:ptCount val="8"/>
                <c:pt idx="0">
                  <c:v>-0.29399999999999998</c:v>
                </c:pt>
                <c:pt idx="1">
                  <c:v>-0.44700000000000001</c:v>
                </c:pt>
                <c:pt idx="2">
                  <c:v>-1.284</c:v>
                </c:pt>
                <c:pt idx="3">
                  <c:v>-1.6659999999999999</c:v>
                </c:pt>
                <c:pt idx="4">
                  <c:v>-2.2200000000000002</c:v>
                </c:pt>
                <c:pt idx="5">
                  <c:v>-2.4</c:v>
                </c:pt>
                <c:pt idx="6">
                  <c:v>-2.59</c:v>
                </c:pt>
                <c:pt idx="7">
                  <c:v>-2.8</c:v>
                </c:pt>
              </c:numCache>
            </c:numRef>
          </c:xVal>
          <c:yVal>
            <c:numRef>
              <c:f>Sheet1!$T$2:$T$9</c:f>
              <c:numCache>
                <c:formatCode>General</c:formatCode>
                <c:ptCount val="8"/>
                <c:pt idx="0">
                  <c:v>2.76E-2</c:v>
                </c:pt>
                <c:pt idx="1">
                  <c:v>2.7166666666666662E-2</c:v>
                </c:pt>
                <c:pt idx="2">
                  <c:v>2.4533333333333334E-2</c:v>
                </c:pt>
                <c:pt idx="3">
                  <c:v>2.3966666666666667E-2</c:v>
                </c:pt>
                <c:pt idx="4">
                  <c:v>2.3233333333333332E-2</c:v>
                </c:pt>
                <c:pt idx="5">
                  <c:v>2.2533333333333332E-2</c:v>
                </c:pt>
                <c:pt idx="6">
                  <c:v>2.1599999999999998E-2</c:v>
                </c:pt>
                <c:pt idx="7">
                  <c:v>2.0433333333333335E-2</c:v>
                </c:pt>
              </c:numCache>
            </c:numRef>
          </c:yVal>
          <c:smooth val="0"/>
        </c:ser>
        <c:ser>
          <c:idx val="1"/>
          <c:order val="1"/>
          <c:tx>
            <c:v>+Polarity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Sheet1!$X$15:$X$22</c:f>
              <c:numCache>
                <c:formatCode>General</c:formatCode>
                <c:ptCount val="8"/>
                <c:pt idx="0">
                  <c:v>0.22900000000000001</c:v>
                </c:pt>
                <c:pt idx="1">
                  <c:v>0.53400000000000003</c:v>
                </c:pt>
                <c:pt idx="2">
                  <c:v>1.696</c:v>
                </c:pt>
                <c:pt idx="3">
                  <c:v>1.958</c:v>
                </c:pt>
                <c:pt idx="4">
                  <c:v>2.29</c:v>
                </c:pt>
                <c:pt idx="5">
                  <c:v>2.48</c:v>
                </c:pt>
                <c:pt idx="6">
                  <c:v>2.69</c:v>
                </c:pt>
                <c:pt idx="7">
                  <c:v>2.92</c:v>
                </c:pt>
              </c:numCache>
            </c:numRef>
          </c:xVal>
          <c:yVal>
            <c:numRef>
              <c:f>Sheet1!$T$15:$T$22</c:f>
              <c:numCache>
                <c:formatCode>General</c:formatCode>
                <c:ptCount val="8"/>
                <c:pt idx="0">
                  <c:v>2.7933333333333334E-2</c:v>
                </c:pt>
                <c:pt idx="1">
                  <c:v>2.8533333333333338E-2</c:v>
                </c:pt>
                <c:pt idx="2">
                  <c:v>2.9833333333333333E-2</c:v>
                </c:pt>
                <c:pt idx="3">
                  <c:v>2.9833333333333333E-2</c:v>
                </c:pt>
                <c:pt idx="4">
                  <c:v>3.0166666666666665E-2</c:v>
                </c:pt>
                <c:pt idx="5">
                  <c:v>3.043333333333333E-2</c:v>
                </c:pt>
                <c:pt idx="6">
                  <c:v>3.1199999999999995E-2</c:v>
                </c:pt>
                <c:pt idx="7">
                  <c:v>3.1800000000000002E-2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958504"/>
        <c:axId val="345956936"/>
      </c:scatterChart>
      <c:valAx>
        <c:axId val="345958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B</a:t>
                </a:r>
                <a:r>
                  <a:rPr lang="en-US" sz="1100" baseline="0"/>
                  <a:t> Field (kGauss)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956936"/>
        <c:crosses val="autoZero"/>
        <c:crossBetween val="midCat"/>
      </c:valAx>
      <c:valAx>
        <c:axId val="345956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Power</a:t>
                </a:r>
                <a:r>
                  <a:rPr lang="en-US" sz="1100" baseline="0"/>
                  <a:t> (uW)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958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8612927275141191"/>
          <c:y val="0.43576334208223982"/>
          <c:w val="0.20647017371855758"/>
          <c:h val="0.13368110236220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Left Side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8951866553872E-2"/>
          <c:y val="0.16458514114307141"/>
          <c:w val="0.82467647122622068"/>
          <c:h val="0.6642398271644615"/>
        </c:manualLayout>
      </c:layout>
      <c:scatterChart>
        <c:scatterStyle val="lineMarker"/>
        <c:varyColors val="0"/>
        <c:ser>
          <c:idx val="0"/>
          <c:order val="0"/>
          <c:tx>
            <c:v>-Polarity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Sheet1!$L$2:$L$9</c:f>
              <c:numCache>
                <c:formatCode>General</c:formatCode>
                <c:ptCount val="8"/>
                <c:pt idx="0">
                  <c:v>-0.20499999999999999</c:v>
                </c:pt>
                <c:pt idx="1">
                  <c:v>-0.502</c:v>
                </c:pt>
                <c:pt idx="2">
                  <c:v>-1.3440000000000001</c:v>
                </c:pt>
                <c:pt idx="3">
                  <c:v>-1.7509999999999999</c:v>
                </c:pt>
                <c:pt idx="4">
                  <c:v>-2.35</c:v>
                </c:pt>
                <c:pt idx="5">
                  <c:v>-2.54</c:v>
                </c:pt>
                <c:pt idx="6">
                  <c:v>-2.76</c:v>
                </c:pt>
                <c:pt idx="7">
                  <c:v>-3.01</c:v>
                </c:pt>
              </c:numCache>
            </c:numRef>
          </c:xVal>
          <c:yVal>
            <c:numRef>
              <c:f>Sheet1!$H$2:$H$9</c:f>
              <c:numCache>
                <c:formatCode>General</c:formatCode>
                <c:ptCount val="8"/>
                <c:pt idx="0">
                  <c:v>2.3166666666666665E-2</c:v>
                </c:pt>
                <c:pt idx="1">
                  <c:v>2.3366666666666664E-2</c:v>
                </c:pt>
                <c:pt idx="2">
                  <c:v>2.4366666666666665E-2</c:v>
                </c:pt>
                <c:pt idx="3">
                  <c:v>2.5333333333333333E-2</c:v>
                </c:pt>
                <c:pt idx="4">
                  <c:v>2.5466666666666665E-2</c:v>
                </c:pt>
                <c:pt idx="5">
                  <c:v>2.513333333333333E-2</c:v>
                </c:pt>
                <c:pt idx="6">
                  <c:v>2.4866666666666665E-2</c:v>
                </c:pt>
                <c:pt idx="7">
                  <c:v>2.4299999999999999E-2</c:v>
                </c:pt>
              </c:numCache>
            </c:numRef>
          </c:yVal>
          <c:smooth val="0"/>
        </c:ser>
        <c:ser>
          <c:idx val="1"/>
          <c:order val="1"/>
          <c:tx>
            <c:v>+Polarity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Sheet1!$L$15:$L$22</c:f>
              <c:numCache>
                <c:formatCode>General</c:formatCode>
                <c:ptCount val="8"/>
                <c:pt idx="0">
                  <c:v>0.22900000000000001</c:v>
                </c:pt>
                <c:pt idx="1">
                  <c:v>0.53400000000000003</c:v>
                </c:pt>
                <c:pt idx="2">
                  <c:v>1.696</c:v>
                </c:pt>
                <c:pt idx="3">
                  <c:v>1.958</c:v>
                </c:pt>
                <c:pt idx="4">
                  <c:v>2.29</c:v>
                </c:pt>
                <c:pt idx="5">
                  <c:v>2.48</c:v>
                </c:pt>
                <c:pt idx="6">
                  <c:v>2.69</c:v>
                </c:pt>
                <c:pt idx="7">
                  <c:v>2.92</c:v>
                </c:pt>
              </c:numCache>
            </c:numRef>
          </c:xVal>
          <c:yVal>
            <c:numRef>
              <c:f>Sheet1!$H$15:$H$22</c:f>
              <c:numCache>
                <c:formatCode>General</c:formatCode>
                <c:ptCount val="8"/>
                <c:pt idx="0">
                  <c:v>2.2066666666666668E-2</c:v>
                </c:pt>
                <c:pt idx="1">
                  <c:v>2.1500000000000002E-2</c:v>
                </c:pt>
                <c:pt idx="2">
                  <c:v>1.9733333333333335E-2</c:v>
                </c:pt>
                <c:pt idx="3">
                  <c:v>1.9133333333333332E-2</c:v>
                </c:pt>
                <c:pt idx="4">
                  <c:v>1.8233333333333334E-2</c:v>
                </c:pt>
                <c:pt idx="5">
                  <c:v>1.7566666666666668E-2</c:v>
                </c:pt>
                <c:pt idx="6">
                  <c:v>1.7166666666666667E-2</c:v>
                </c:pt>
                <c:pt idx="7">
                  <c:v>1.6666666666666666E-2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442640"/>
        <c:axId val="346443424"/>
      </c:scatterChart>
      <c:valAx>
        <c:axId val="346442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B</a:t>
                </a:r>
                <a:r>
                  <a:rPr lang="en-US" sz="1100" baseline="0"/>
                  <a:t> Field (kGauss)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443424"/>
        <c:crosses val="autoZero"/>
        <c:crossBetween val="midCat"/>
      </c:valAx>
      <c:valAx>
        <c:axId val="34644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Power</a:t>
                </a:r>
                <a:r>
                  <a:rPr lang="en-US" sz="1100" baseline="0"/>
                  <a:t> (uW)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442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492563429571295"/>
          <c:y val="0.64069371536891218"/>
          <c:w val="0.15158890262684108"/>
          <c:h val="0.153062295784455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Right Side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154345006485084E-2"/>
          <c:y val="0.18300925925925926"/>
          <c:w val="0.83473411154345012"/>
          <c:h val="0.58780839895013126"/>
        </c:manualLayout>
      </c:layout>
      <c:scatterChart>
        <c:scatterStyle val="lineMarker"/>
        <c:varyColors val="0"/>
        <c:ser>
          <c:idx val="0"/>
          <c:order val="0"/>
          <c:tx>
            <c:v>-Polarity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Sheet1!$X$2:$X$9</c:f>
              <c:numCache>
                <c:formatCode>General</c:formatCode>
                <c:ptCount val="8"/>
                <c:pt idx="0">
                  <c:v>-0.29399999999999998</c:v>
                </c:pt>
                <c:pt idx="1">
                  <c:v>-0.44700000000000001</c:v>
                </c:pt>
                <c:pt idx="2">
                  <c:v>-1.284</c:v>
                </c:pt>
                <c:pt idx="3">
                  <c:v>-1.6659999999999999</c:v>
                </c:pt>
                <c:pt idx="4">
                  <c:v>-2.2200000000000002</c:v>
                </c:pt>
                <c:pt idx="5">
                  <c:v>-2.4</c:v>
                </c:pt>
                <c:pt idx="6">
                  <c:v>-2.59</c:v>
                </c:pt>
                <c:pt idx="7">
                  <c:v>-2.8</c:v>
                </c:pt>
              </c:numCache>
            </c:numRef>
          </c:xVal>
          <c:yVal>
            <c:numRef>
              <c:f>Sheet1!$T$2:$T$9</c:f>
              <c:numCache>
                <c:formatCode>General</c:formatCode>
                <c:ptCount val="8"/>
                <c:pt idx="0">
                  <c:v>2.76E-2</c:v>
                </c:pt>
                <c:pt idx="1">
                  <c:v>2.7166666666666662E-2</c:v>
                </c:pt>
                <c:pt idx="2">
                  <c:v>2.4533333333333334E-2</c:v>
                </c:pt>
                <c:pt idx="3">
                  <c:v>2.3966666666666667E-2</c:v>
                </c:pt>
                <c:pt idx="4">
                  <c:v>2.3233333333333332E-2</c:v>
                </c:pt>
                <c:pt idx="5">
                  <c:v>2.2533333333333332E-2</c:v>
                </c:pt>
                <c:pt idx="6">
                  <c:v>2.1599999999999998E-2</c:v>
                </c:pt>
                <c:pt idx="7">
                  <c:v>2.0433333333333335E-2</c:v>
                </c:pt>
              </c:numCache>
            </c:numRef>
          </c:yVal>
          <c:smooth val="0"/>
        </c:ser>
        <c:ser>
          <c:idx val="1"/>
          <c:order val="1"/>
          <c:tx>
            <c:v>+Polarity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Sheet1!$X$15:$X$22</c:f>
              <c:numCache>
                <c:formatCode>General</c:formatCode>
                <c:ptCount val="8"/>
                <c:pt idx="0">
                  <c:v>0.22900000000000001</c:v>
                </c:pt>
                <c:pt idx="1">
                  <c:v>0.53400000000000003</c:v>
                </c:pt>
                <c:pt idx="2">
                  <c:v>1.696</c:v>
                </c:pt>
                <c:pt idx="3">
                  <c:v>1.958</c:v>
                </c:pt>
                <c:pt idx="4">
                  <c:v>2.29</c:v>
                </c:pt>
                <c:pt idx="5">
                  <c:v>2.48</c:v>
                </c:pt>
                <c:pt idx="6">
                  <c:v>2.69</c:v>
                </c:pt>
                <c:pt idx="7">
                  <c:v>2.92</c:v>
                </c:pt>
              </c:numCache>
            </c:numRef>
          </c:xVal>
          <c:yVal>
            <c:numRef>
              <c:f>Sheet1!$T$15:$T$22</c:f>
              <c:numCache>
                <c:formatCode>General</c:formatCode>
                <c:ptCount val="8"/>
                <c:pt idx="0">
                  <c:v>2.7933333333333334E-2</c:v>
                </c:pt>
                <c:pt idx="1">
                  <c:v>2.8533333333333338E-2</c:v>
                </c:pt>
                <c:pt idx="2">
                  <c:v>2.9833333333333333E-2</c:v>
                </c:pt>
                <c:pt idx="3">
                  <c:v>2.9833333333333333E-2</c:v>
                </c:pt>
                <c:pt idx="4">
                  <c:v>3.0166666666666665E-2</c:v>
                </c:pt>
                <c:pt idx="5">
                  <c:v>3.043333333333333E-2</c:v>
                </c:pt>
                <c:pt idx="6">
                  <c:v>3.1199999999999995E-2</c:v>
                </c:pt>
                <c:pt idx="7">
                  <c:v>3.1800000000000002E-2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444992"/>
        <c:axId val="346440680"/>
      </c:scatterChart>
      <c:valAx>
        <c:axId val="346444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B</a:t>
                </a:r>
                <a:r>
                  <a:rPr lang="en-US" sz="1100" baseline="0"/>
                  <a:t> Field (kGauss)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440680"/>
        <c:crosses val="autoZero"/>
        <c:crossBetween val="midCat"/>
      </c:valAx>
      <c:valAx>
        <c:axId val="34644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Power</a:t>
                </a:r>
                <a:r>
                  <a:rPr lang="en-US" sz="1100" baseline="0"/>
                  <a:t> (uW)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444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8612927275141191"/>
          <c:y val="0.43576334208223982"/>
          <c:w val="0.20647017371855758"/>
          <c:h val="0.13368110236220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 VS distance (0 is the surface of foil)</a:t>
            </a:r>
          </a:p>
        </c:rich>
      </c:tx>
      <c:layout>
        <c:manualLayout>
          <c:xMode val="edge"/>
          <c:yMode val="edge"/>
          <c:x val="0.1991456692913385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13812642578556"/>
          <c:y val="0.15923464249748237"/>
          <c:w val="0.80522324429072534"/>
          <c:h val="0.6381264124461784"/>
        </c:manualLayout>
      </c:layout>
      <c:scatterChart>
        <c:scatterStyle val="lineMarker"/>
        <c:varyColors val="0"/>
        <c:ser>
          <c:idx val="0"/>
          <c:order val="0"/>
          <c:tx>
            <c:v>North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og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og"/>
            <c:dispRSqr val="0"/>
            <c:dispEq val="0"/>
          </c:trendline>
          <c:xVal>
            <c:numRef>
              <c:f>(Sheet1!$R$26:$R$33,Sheet1!$R$35:$R$42)</c:f>
              <c:numCache>
                <c:formatCode>General</c:formatCode>
                <c:ptCount val="16"/>
                <c:pt idx="0">
                  <c:v>28</c:v>
                </c:pt>
                <c:pt idx="1">
                  <c:v>18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3.5</c:v>
                </c:pt>
                <c:pt idx="6">
                  <c:v>3</c:v>
                </c:pt>
                <c:pt idx="7">
                  <c:v>2.5</c:v>
                </c:pt>
                <c:pt idx="8">
                  <c:v>28.4</c:v>
                </c:pt>
                <c:pt idx="9">
                  <c:v>18.399999999999999</c:v>
                </c:pt>
                <c:pt idx="10">
                  <c:v>8.4</c:v>
                </c:pt>
                <c:pt idx="11">
                  <c:v>6.4</c:v>
                </c:pt>
                <c:pt idx="12">
                  <c:v>4.4000000000000004</c:v>
                </c:pt>
                <c:pt idx="13">
                  <c:v>3.9</c:v>
                </c:pt>
                <c:pt idx="14">
                  <c:v>3.4</c:v>
                </c:pt>
                <c:pt idx="15">
                  <c:v>2.9</c:v>
                </c:pt>
              </c:numCache>
            </c:numRef>
          </c:xVal>
          <c:yVal>
            <c:numRef>
              <c:f>(Sheet1!$S$26:$S$33,Sheet1!$S$35:$S$42)</c:f>
              <c:numCache>
                <c:formatCode>General</c:formatCode>
                <c:ptCount val="16"/>
                <c:pt idx="0">
                  <c:v>0.20499999999999999</c:v>
                </c:pt>
                <c:pt idx="1">
                  <c:v>0.502</c:v>
                </c:pt>
                <c:pt idx="2">
                  <c:v>1.3440000000000001</c:v>
                </c:pt>
                <c:pt idx="3">
                  <c:v>1.7509999999999999</c:v>
                </c:pt>
                <c:pt idx="4">
                  <c:v>2.35</c:v>
                </c:pt>
                <c:pt idx="5">
                  <c:v>2.54</c:v>
                </c:pt>
                <c:pt idx="6">
                  <c:v>2.76</c:v>
                </c:pt>
                <c:pt idx="7">
                  <c:v>3.01</c:v>
                </c:pt>
                <c:pt idx="8">
                  <c:v>0.29399999999999998</c:v>
                </c:pt>
                <c:pt idx="9">
                  <c:v>0.44700000000000001</c:v>
                </c:pt>
                <c:pt idx="10">
                  <c:v>1.284</c:v>
                </c:pt>
                <c:pt idx="11">
                  <c:v>1.6659999999999999</c:v>
                </c:pt>
                <c:pt idx="12">
                  <c:v>2.2200000000000002</c:v>
                </c:pt>
                <c:pt idx="13">
                  <c:v>2.4</c:v>
                </c:pt>
                <c:pt idx="14">
                  <c:v>2.59</c:v>
                </c:pt>
                <c:pt idx="15">
                  <c:v>2.8</c:v>
                </c:pt>
              </c:numCache>
            </c:numRef>
          </c:yVal>
          <c:smooth val="0"/>
        </c:ser>
        <c:ser>
          <c:idx val="1"/>
          <c:order val="1"/>
          <c:tx>
            <c:v>South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log"/>
            <c:dispRSqr val="0"/>
            <c:dispEq val="0"/>
          </c:trendline>
          <c:xVal>
            <c:numRef>
              <c:f>Sheet1!$T$26:$T$33</c:f>
              <c:numCache>
                <c:formatCode>General</c:formatCode>
                <c:ptCount val="8"/>
                <c:pt idx="0">
                  <c:v>26.15</c:v>
                </c:pt>
                <c:pt idx="1">
                  <c:v>16.149999999999999</c:v>
                </c:pt>
                <c:pt idx="2">
                  <c:v>6.15</c:v>
                </c:pt>
                <c:pt idx="3">
                  <c:v>5.15</c:v>
                </c:pt>
                <c:pt idx="4">
                  <c:v>4.1500000000000004</c:v>
                </c:pt>
                <c:pt idx="5">
                  <c:v>3.65</c:v>
                </c:pt>
                <c:pt idx="6">
                  <c:v>3.15</c:v>
                </c:pt>
                <c:pt idx="7">
                  <c:v>2.65</c:v>
                </c:pt>
              </c:numCache>
            </c:numRef>
          </c:xVal>
          <c:yVal>
            <c:numRef>
              <c:f>Sheet1!$U$26:$U$33</c:f>
              <c:numCache>
                <c:formatCode>General</c:formatCode>
                <c:ptCount val="8"/>
                <c:pt idx="0">
                  <c:v>-0.22900000000000001</c:v>
                </c:pt>
                <c:pt idx="1">
                  <c:v>-0.53400000000000003</c:v>
                </c:pt>
                <c:pt idx="2">
                  <c:v>-1.696</c:v>
                </c:pt>
                <c:pt idx="3">
                  <c:v>-1.958</c:v>
                </c:pt>
                <c:pt idx="4">
                  <c:v>-2.29</c:v>
                </c:pt>
                <c:pt idx="5">
                  <c:v>-2.48</c:v>
                </c:pt>
                <c:pt idx="6">
                  <c:v>-2.69</c:v>
                </c:pt>
                <c:pt idx="7">
                  <c:v>-2.92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491392"/>
        <c:axId val="407493352"/>
      </c:scatterChart>
      <c:valAx>
        <c:axId val="40749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Distance</a:t>
                </a:r>
                <a:r>
                  <a:rPr lang="en-US" sz="1100" baseline="0"/>
                  <a:t> from foil surface (mm)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493352"/>
        <c:crosses val="autoZero"/>
        <c:crossBetween val="midCat"/>
      </c:valAx>
      <c:valAx>
        <c:axId val="407493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B field (kGauss)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4677055993000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491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Approaching the minimum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 -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Sheet2!$Q$2:$Q$9</c:f>
              <c:numCache>
                <c:formatCode>General</c:formatCode>
                <c:ptCount val="8"/>
                <c:pt idx="0">
                  <c:v>-0.35137169484655706</c:v>
                </c:pt>
                <c:pt idx="1">
                  <c:v>-0.38401899692326191</c:v>
                </c:pt>
                <c:pt idx="2">
                  <c:v>-0.43134094804970757</c:v>
                </c:pt>
                <c:pt idx="3">
                  <c:v>-0.45882717816140606</c:v>
                </c:pt>
                <c:pt idx="4">
                  <c:v>-0.46208414562292621</c:v>
                </c:pt>
                <c:pt idx="5">
                  <c:v>-0.45374763094951909</c:v>
                </c:pt>
                <c:pt idx="6">
                  <c:v>-0.4465541574287139</c:v>
                </c:pt>
                <c:pt idx="7">
                  <c:v>-0.42908783819379448</c:v>
                </c:pt>
              </c:numCache>
            </c:numRef>
          </c:xVal>
          <c:yVal>
            <c:numRef>
              <c:f>Sheet2!$F$2:$F$9</c:f>
              <c:numCache>
                <c:formatCode>General</c:formatCode>
                <c:ptCount val="8"/>
                <c:pt idx="0">
                  <c:v>2.3166666666666665E-2</c:v>
                </c:pt>
                <c:pt idx="1">
                  <c:v>2.3366666666666664E-2</c:v>
                </c:pt>
                <c:pt idx="2">
                  <c:v>2.4366666666666665E-2</c:v>
                </c:pt>
                <c:pt idx="3">
                  <c:v>2.5333333333333333E-2</c:v>
                </c:pt>
                <c:pt idx="4">
                  <c:v>2.5466666666666665E-2</c:v>
                </c:pt>
                <c:pt idx="5">
                  <c:v>2.513333333333333E-2</c:v>
                </c:pt>
                <c:pt idx="6">
                  <c:v>2.4866666666666665E-2</c:v>
                </c:pt>
                <c:pt idx="7">
                  <c:v>2.4299999999999999E-2</c:v>
                </c:pt>
              </c:numCache>
            </c:numRef>
          </c:yVal>
          <c:smooth val="0"/>
        </c:ser>
        <c:ser>
          <c:idx val="1"/>
          <c:order val="1"/>
          <c:tx>
            <c:v>R +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Sheet2!$R$2:$R$9</c:f>
              <c:numCache>
                <c:formatCode>General</c:formatCode>
                <c:ptCount val="8"/>
                <c:pt idx="0">
                  <c:v>-0.34292822900899345</c:v>
                </c:pt>
                <c:pt idx="1">
                  <c:v>-0.2879746254659315</c:v>
                </c:pt>
                <c:pt idx="2">
                  <c:v>-0.23141639897042027</c:v>
                </c:pt>
                <c:pt idx="3">
                  <c:v>-0.21789848853119254</c:v>
                </c:pt>
                <c:pt idx="4">
                  <c:v>-0.19999901035452819</c:v>
                </c:pt>
                <c:pt idx="5">
                  <c:v>-0.18806829780856729</c:v>
                </c:pt>
                <c:pt idx="6">
                  <c:v>-0.18133212271443011</c:v>
                </c:pt>
                <c:pt idx="7">
                  <c:v>-0.17328763255582524</c:v>
                </c:pt>
              </c:numCache>
            </c:numRef>
          </c:xVal>
          <c:yVal>
            <c:numRef>
              <c:f>Sheet2!$F$12:$F$19</c:f>
              <c:numCache>
                <c:formatCode>General</c:formatCode>
                <c:ptCount val="8"/>
                <c:pt idx="0">
                  <c:v>2.2066666666666668E-2</c:v>
                </c:pt>
                <c:pt idx="1">
                  <c:v>2.1500000000000002E-2</c:v>
                </c:pt>
                <c:pt idx="2">
                  <c:v>1.9733333333333335E-2</c:v>
                </c:pt>
                <c:pt idx="3">
                  <c:v>1.9133333333333332E-2</c:v>
                </c:pt>
                <c:pt idx="4">
                  <c:v>1.8233333333333334E-2</c:v>
                </c:pt>
                <c:pt idx="5">
                  <c:v>1.7566666666666668E-2</c:v>
                </c:pt>
                <c:pt idx="6">
                  <c:v>1.7166666666666667E-2</c:v>
                </c:pt>
                <c:pt idx="7">
                  <c:v>1.6666666666666666E-2</c:v>
                </c:pt>
              </c:numCache>
            </c:numRef>
          </c:yVal>
          <c:smooth val="0"/>
        </c:ser>
        <c:ser>
          <c:idx val="2"/>
          <c:order val="2"/>
          <c:tx>
            <c:v>L -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Sheet2!$S$2:$S$9</c:f>
              <c:numCache>
                <c:formatCode>General</c:formatCode>
                <c:ptCount val="8"/>
                <c:pt idx="0">
                  <c:v>0.35255928501517614</c:v>
                </c:pt>
                <c:pt idx="1">
                  <c:v>0.34466419976364193</c:v>
                </c:pt>
                <c:pt idx="2">
                  <c:v>0.25804474434447378</c:v>
                </c:pt>
                <c:pt idx="3">
                  <c:v>0.24644038018046116</c:v>
                </c:pt>
                <c:pt idx="4">
                  <c:v>0.23275316281090525</c:v>
                </c:pt>
                <c:pt idx="5">
                  <c:v>0.22076595143365624</c:v>
                </c:pt>
                <c:pt idx="6">
                  <c:v>0.2060462062739819</c:v>
                </c:pt>
                <c:pt idx="7">
                  <c:v>0.18921765858603384</c:v>
                </c:pt>
              </c:numCache>
            </c:numRef>
          </c:xVal>
          <c:yVal>
            <c:numRef>
              <c:f>Sheet2!$M$2:$M$9</c:f>
              <c:numCache>
                <c:formatCode>General</c:formatCode>
                <c:ptCount val="8"/>
                <c:pt idx="0">
                  <c:v>2.76E-2</c:v>
                </c:pt>
                <c:pt idx="1">
                  <c:v>2.7166666666666662E-2</c:v>
                </c:pt>
                <c:pt idx="2">
                  <c:v>2.4533333333333334E-2</c:v>
                </c:pt>
                <c:pt idx="3">
                  <c:v>2.3966666666666667E-2</c:v>
                </c:pt>
                <c:pt idx="4">
                  <c:v>2.3233333333333332E-2</c:v>
                </c:pt>
                <c:pt idx="5">
                  <c:v>2.2533333333333332E-2</c:v>
                </c:pt>
                <c:pt idx="6">
                  <c:v>2.1599999999999998E-2</c:v>
                </c:pt>
                <c:pt idx="7">
                  <c:v>2.0433333333333335E-2</c:v>
                </c:pt>
              </c:numCache>
            </c:numRef>
          </c:yVal>
          <c:smooth val="0"/>
        </c:ser>
        <c:ser>
          <c:idx val="3"/>
          <c:order val="3"/>
          <c:tx>
            <c:v>L +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Sheet2!$T$2:$T$9</c:f>
              <c:numCache>
                <c:formatCode>General</c:formatCode>
                <c:ptCount val="8"/>
                <c:pt idx="0">
                  <c:v>0.38583084191080025</c:v>
                </c:pt>
                <c:pt idx="1">
                  <c:v>0.44237763395748758</c:v>
                </c:pt>
                <c:pt idx="2">
                  <c:v>0.48645663123475347</c:v>
                </c:pt>
                <c:pt idx="3">
                  <c:v>0.48645663123475347</c:v>
                </c:pt>
                <c:pt idx="4">
                  <c:v>0.49492696380728185</c:v>
                </c:pt>
                <c:pt idx="5">
                  <c:v>0.5012565571690849</c:v>
                </c:pt>
                <c:pt idx="6">
                  <c:v>0.51777345188327661</c:v>
                </c:pt>
                <c:pt idx="7">
                  <c:v>0.52938014814948142</c:v>
                </c:pt>
              </c:numCache>
            </c:numRef>
          </c:xVal>
          <c:yVal>
            <c:numRef>
              <c:f>Sheet2!$M$12:$M$19</c:f>
              <c:numCache>
                <c:formatCode>General</c:formatCode>
                <c:ptCount val="8"/>
                <c:pt idx="0">
                  <c:v>2.7933333333333334E-2</c:v>
                </c:pt>
                <c:pt idx="1">
                  <c:v>2.8533333333333338E-2</c:v>
                </c:pt>
                <c:pt idx="2">
                  <c:v>2.9833333333333333E-2</c:v>
                </c:pt>
                <c:pt idx="3">
                  <c:v>2.9833333333333333E-2</c:v>
                </c:pt>
                <c:pt idx="4">
                  <c:v>3.0166666666666665E-2</c:v>
                </c:pt>
                <c:pt idx="5">
                  <c:v>3.043333333333333E-2</c:v>
                </c:pt>
                <c:pt idx="6">
                  <c:v>3.1199999999999995E-2</c:v>
                </c:pt>
                <c:pt idx="7">
                  <c:v>3.1800000000000002E-2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438720"/>
        <c:axId val="346441856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v>Fit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5"/>
                      </a:solidFill>
                      <a:round/>
                    </a:ln>
                    <a:effectLst/>
                  </c:spPr>
                </c:marker>
                <c:trendline>
                  <c:spPr>
                    <a:ln w="9525" cap="rnd">
                      <a:solidFill>
                        <a:schemeClr val="accent5"/>
                      </a:solidFill>
                    </a:ln>
                    <a:effectLst/>
                  </c:spPr>
                  <c:trendlineType val="log"/>
                  <c:dispRSqr val="0"/>
                  <c:dispEq val="0"/>
                </c:trendline>
                <c:trendline>
                  <c:spPr>
                    <a:ln w="9525" cap="rnd">
                      <a:solidFill>
                        <a:schemeClr val="accent5"/>
                      </a:solidFill>
                    </a:ln>
                    <a:effectLst/>
                  </c:spPr>
                  <c:trendlineType val="power"/>
                  <c:dispRSqr val="0"/>
                  <c:dispEq val="0"/>
                </c:trendline>
                <c:xVal>
                  <c:numRef>
                    <c:extLst>
                      <c:ext uri="{02D57815-91ED-43cb-92C2-25804820EDAC}">
                        <c15:formulaRef>
                          <c15:sqref>(Sheet2!$Q$2:$Q$9,Sheet2!$R$2:$R$9,Sheet2!$S$2:$S$9,Sheet2!$T$2:$T$9)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-0.35137169484655706</c:v>
                      </c:pt>
                      <c:pt idx="1">
                        <c:v>-0.38401899692326191</c:v>
                      </c:pt>
                      <c:pt idx="2">
                        <c:v>-0.43134094804970757</c:v>
                      </c:pt>
                      <c:pt idx="3">
                        <c:v>-0.45882717816140606</c:v>
                      </c:pt>
                      <c:pt idx="4">
                        <c:v>-0.46208414562292621</c:v>
                      </c:pt>
                      <c:pt idx="5">
                        <c:v>-0.45374763094951909</c:v>
                      </c:pt>
                      <c:pt idx="6">
                        <c:v>-0.4465541574287139</c:v>
                      </c:pt>
                      <c:pt idx="7">
                        <c:v>-0.42908783819379448</c:v>
                      </c:pt>
                      <c:pt idx="8">
                        <c:v>-0.34292822900899345</c:v>
                      </c:pt>
                      <c:pt idx="9">
                        <c:v>-0.2879746254659315</c:v>
                      </c:pt>
                      <c:pt idx="10">
                        <c:v>-0.23141639897042027</c:v>
                      </c:pt>
                      <c:pt idx="11">
                        <c:v>-0.21789848853119254</c:v>
                      </c:pt>
                      <c:pt idx="12">
                        <c:v>-0.19999901035452819</c:v>
                      </c:pt>
                      <c:pt idx="13">
                        <c:v>-0.18806829780856729</c:v>
                      </c:pt>
                      <c:pt idx="14">
                        <c:v>-0.18133212271443011</c:v>
                      </c:pt>
                      <c:pt idx="15">
                        <c:v>-0.17328763255582524</c:v>
                      </c:pt>
                      <c:pt idx="16">
                        <c:v>0.35255928501517614</c:v>
                      </c:pt>
                      <c:pt idx="17">
                        <c:v>0.34466419976364193</c:v>
                      </c:pt>
                      <c:pt idx="18">
                        <c:v>0.25804474434447378</c:v>
                      </c:pt>
                      <c:pt idx="19">
                        <c:v>0.24644038018046116</c:v>
                      </c:pt>
                      <c:pt idx="20">
                        <c:v>0.23275316281090525</c:v>
                      </c:pt>
                      <c:pt idx="21">
                        <c:v>0.22076595143365624</c:v>
                      </c:pt>
                      <c:pt idx="22">
                        <c:v>0.2060462062739819</c:v>
                      </c:pt>
                      <c:pt idx="23">
                        <c:v>0.18921765858603384</c:v>
                      </c:pt>
                      <c:pt idx="24">
                        <c:v>0.38583084191080025</c:v>
                      </c:pt>
                      <c:pt idx="25">
                        <c:v>0.44237763395748758</c:v>
                      </c:pt>
                      <c:pt idx="26">
                        <c:v>0.48645663123475347</c:v>
                      </c:pt>
                      <c:pt idx="27">
                        <c:v>0.48645663123475347</c:v>
                      </c:pt>
                      <c:pt idx="28">
                        <c:v>0.49492696380728185</c:v>
                      </c:pt>
                      <c:pt idx="29">
                        <c:v>0.5012565571690849</c:v>
                      </c:pt>
                      <c:pt idx="30">
                        <c:v>0.51777345188327661</c:v>
                      </c:pt>
                      <c:pt idx="31">
                        <c:v>0.52938014814948142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(Sheet2!$P$21:$P$28,Sheet2!$Q$21:$Q$28,Sheet2!$R$21:$R$28,Sheet2!$S$21:$S$28)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2.316005476519447E-2</c:v>
                      </c:pt>
                      <c:pt idx="1">
                        <c:v>2.5311944948210575E-2</c:v>
                      </c:pt>
                      <c:pt idx="2">
                        <c:v>2.8431089117734124E-2</c:v>
                      </c:pt>
                      <c:pt idx="3">
                        <c:v>3.0242796205627021E-2</c:v>
                      </c:pt>
                      <c:pt idx="4">
                        <c:v>3.0457473555241713E-2</c:v>
                      </c:pt>
                      <c:pt idx="5">
                        <c:v>2.9907986679352273E-2</c:v>
                      </c:pt>
                      <c:pt idx="6">
                        <c:v>2.9433841374283367E-2</c:v>
                      </c:pt>
                      <c:pt idx="7">
                        <c:v>2.8282579297302306E-2</c:v>
                      </c:pt>
                      <c:pt idx="8">
                        <c:v>2.2603518386897527E-2</c:v>
                      </c:pt>
                      <c:pt idx="9">
                        <c:v>1.8981347099887129E-2</c:v>
                      </c:pt>
                      <c:pt idx="10">
                        <c:v>1.5253409873706917E-2</c:v>
                      </c:pt>
                      <c:pt idx="11">
                        <c:v>1.4362400294564029E-2</c:v>
                      </c:pt>
                      <c:pt idx="12">
                        <c:v>1.3182587290638714E-2</c:v>
                      </c:pt>
                      <c:pt idx="13">
                        <c:v>1.2396195102395735E-2</c:v>
                      </c:pt>
                      <c:pt idx="14">
                        <c:v>1.1952191824877282E-2</c:v>
                      </c:pt>
                      <c:pt idx="15">
                        <c:v>1.1421953232959256E-2</c:v>
                      </c:pt>
                      <c:pt idx="16">
                        <c:v>2.3238332707446675E-2</c:v>
                      </c:pt>
                      <c:pt idx="17">
                        <c:v>2.2717941882570057E-2</c:v>
                      </c:pt>
                      <c:pt idx="18">
                        <c:v>1.700857099134059E-2</c:v>
                      </c:pt>
                      <c:pt idx="19">
                        <c:v>1.6243689490595903E-2</c:v>
                      </c:pt>
                      <c:pt idx="20">
                        <c:v>1.5341520339602666E-2</c:v>
                      </c:pt>
                      <c:pt idx="21">
                        <c:v>1.4551404129565022E-2</c:v>
                      </c:pt>
                      <c:pt idx="22">
                        <c:v>1.3581177702797931E-2</c:v>
                      </c:pt>
                      <c:pt idx="23">
                        <c:v>1.2471953221072861E-2</c:v>
                      </c:pt>
                      <c:pt idx="24">
                        <c:v>2.5431369561930279E-2</c:v>
                      </c:pt>
                      <c:pt idx="25">
                        <c:v>2.9158553088292995E-2</c:v>
                      </c:pt>
                      <c:pt idx="26">
                        <c:v>3.2063943583984539E-2</c:v>
                      </c:pt>
                      <c:pt idx="27">
                        <c:v>3.2063943583984539E-2</c:v>
                      </c:pt>
                      <c:pt idx="28">
                        <c:v>3.2622250833314555E-2</c:v>
                      </c:pt>
                      <c:pt idx="29">
                        <c:v>3.3039454978222374E-2</c:v>
                      </c:pt>
                      <c:pt idx="30">
                        <c:v>3.4128137384530646E-2</c:v>
                      </c:pt>
                      <c:pt idx="31">
                        <c:v>3.4893172594267385E-2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346438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Rotation relative to minimum (deg)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441856"/>
        <c:crosses val="autoZero"/>
        <c:crossBetween val="midCat"/>
      </c:valAx>
      <c:valAx>
        <c:axId val="34644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 (uW)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60466972878390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438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Normal</a:t>
            </a:r>
            <a:r>
              <a:rPr lang="en-US" baseline="0"/>
              <a:t>ized power approaching minimum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 -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Sheet2!$Q$2:$Q$9</c:f>
              <c:numCache>
                <c:formatCode>General</c:formatCode>
                <c:ptCount val="8"/>
                <c:pt idx="0">
                  <c:v>-0.35137169484655706</c:v>
                </c:pt>
                <c:pt idx="1">
                  <c:v>-0.38401899692326191</c:v>
                </c:pt>
                <c:pt idx="2">
                  <c:v>-0.43134094804970757</c:v>
                </c:pt>
                <c:pt idx="3">
                  <c:v>-0.45882717816140606</c:v>
                </c:pt>
                <c:pt idx="4">
                  <c:v>-0.46208414562292621</c:v>
                </c:pt>
                <c:pt idx="5">
                  <c:v>-0.45374763094951909</c:v>
                </c:pt>
                <c:pt idx="6">
                  <c:v>-0.4465541574287139</c:v>
                </c:pt>
                <c:pt idx="7">
                  <c:v>-0.42908783819379448</c:v>
                </c:pt>
              </c:numCache>
            </c:numRef>
          </c:xVal>
          <c:yVal>
            <c:numRef>
              <c:f>Sheet2!$Q$12:$Q$19</c:f>
              <c:numCache>
                <c:formatCode>General</c:formatCode>
                <c:ptCount val="8"/>
                <c:pt idx="0">
                  <c:v>7.1435913249049229E-2</c:v>
                </c:pt>
                <c:pt idx="1">
                  <c:v>7.1435850402527257E-2</c:v>
                </c:pt>
                <c:pt idx="2">
                  <c:v>7.3995343658265003E-2</c:v>
                </c:pt>
                <c:pt idx="3">
                  <c:v>7.7259327030598748E-2</c:v>
                </c:pt>
                <c:pt idx="4">
                  <c:v>7.8673669035114815E-2</c:v>
                </c:pt>
                <c:pt idx="5">
                  <c:v>7.7238270846138074E-2</c:v>
                </c:pt>
                <c:pt idx="6">
                  <c:v>7.6137987344355992E-2</c:v>
                </c:pt>
                <c:pt idx="7">
                  <c:v>7.4311926605504577E-2</c:v>
                </c:pt>
              </c:numCache>
            </c:numRef>
          </c:yVal>
          <c:smooth val="0"/>
        </c:ser>
        <c:ser>
          <c:idx val="1"/>
          <c:order val="1"/>
          <c:tx>
            <c:v>R +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Sheet2!$R$2:$R$9</c:f>
              <c:numCache>
                <c:formatCode>General</c:formatCode>
                <c:ptCount val="8"/>
                <c:pt idx="0">
                  <c:v>-0.34292822900899345</c:v>
                </c:pt>
                <c:pt idx="1">
                  <c:v>-0.2879746254659315</c:v>
                </c:pt>
                <c:pt idx="2">
                  <c:v>-0.23141639897042027</c:v>
                </c:pt>
                <c:pt idx="3">
                  <c:v>-0.21789848853119254</c:v>
                </c:pt>
                <c:pt idx="4">
                  <c:v>-0.19999901035452819</c:v>
                </c:pt>
                <c:pt idx="5">
                  <c:v>-0.18806829780856729</c:v>
                </c:pt>
                <c:pt idx="6">
                  <c:v>-0.18133212271443011</c:v>
                </c:pt>
                <c:pt idx="7">
                  <c:v>-0.17328763255582524</c:v>
                </c:pt>
              </c:numCache>
            </c:numRef>
          </c:xVal>
          <c:yVal>
            <c:numRef>
              <c:f>Sheet2!$R$12:$R$19</c:f>
              <c:numCache>
                <c:formatCode>General</c:formatCode>
                <c:ptCount val="8"/>
                <c:pt idx="0">
                  <c:v>6.3905782411429676E-2</c:v>
                </c:pt>
                <c:pt idx="1">
                  <c:v>6.2957540263543194E-2</c:v>
                </c:pt>
                <c:pt idx="2">
                  <c:v>5.719806763285025E-2</c:v>
                </c:pt>
                <c:pt idx="3">
                  <c:v>5.5378678244090693E-2</c:v>
                </c:pt>
                <c:pt idx="4">
                  <c:v>5.3158406219630708E-2</c:v>
                </c:pt>
                <c:pt idx="5">
                  <c:v>5.1289537712895378E-2</c:v>
                </c:pt>
                <c:pt idx="6">
                  <c:v>4.9845141308555947E-2</c:v>
                </c:pt>
                <c:pt idx="7">
                  <c:v>4.8548402757549278E-2</c:v>
                </c:pt>
              </c:numCache>
            </c:numRef>
          </c:yVal>
          <c:smooth val="0"/>
        </c:ser>
        <c:ser>
          <c:idx val="2"/>
          <c:order val="2"/>
          <c:tx>
            <c:v>L -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Sheet2!$S$2:$S$9</c:f>
              <c:numCache>
                <c:formatCode>General</c:formatCode>
                <c:ptCount val="8"/>
                <c:pt idx="0">
                  <c:v>0.35255928501517614</c:v>
                </c:pt>
                <c:pt idx="1">
                  <c:v>0.34466419976364193</c:v>
                </c:pt>
                <c:pt idx="2">
                  <c:v>0.25804474434447378</c:v>
                </c:pt>
                <c:pt idx="3">
                  <c:v>0.24644038018046116</c:v>
                </c:pt>
                <c:pt idx="4">
                  <c:v>0.23275316281090525</c:v>
                </c:pt>
                <c:pt idx="5">
                  <c:v>0.22076595143365624</c:v>
                </c:pt>
                <c:pt idx="6">
                  <c:v>0.2060462062739819</c:v>
                </c:pt>
                <c:pt idx="7">
                  <c:v>0.18921765858603384</c:v>
                </c:pt>
              </c:numCache>
            </c:numRef>
          </c:xVal>
          <c:yVal>
            <c:numRef>
              <c:f>Sheet2!$S$12:$S$19</c:f>
              <c:numCache>
                <c:formatCode>General</c:formatCode>
                <c:ptCount val="8"/>
                <c:pt idx="0">
                  <c:v>9.8046181172291302E-2</c:v>
                </c:pt>
                <c:pt idx="1">
                  <c:v>9.9694189602446456E-2</c:v>
                </c:pt>
                <c:pt idx="2">
                  <c:v>8.9964552010756635E-2</c:v>
                </c:pt>
                <c:pt idx="3">
                  <c:v>8.9863767029121369E-2</c:v>
                </c:pt>
                <c:pt idx="4">
                  <c:v>8.7179487179487161E-2</c:v>
                </c:pt>
                <c:pt idx="5">
                  <c:v>8.5645508678575955E-2</c:v>
                </c:pt>
                <c:pt idx="6">
                  <c:v>8.1787201817493368E-2</c:v>
                </c:pt>
                <c:pt idx="7">
                  <c:v>7.7281896116994445E-2</c:v>
                </c:pt>
              </c:numCache>
            </c:numRef>
          </c:yVal>
          <c:smooth val="0"/>
        </c:ser>
        <c:ser>
          <c:idx val="3"/>
          <c:order val="3"/>
          <c:tx>
            <c:v>L +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Sheet2!$T$2:$T$9</c:f>
              <c:numCache>
                <c:formatCode>General</c:formatCode>
                <c:ptCount val="8"/>
                <c:pt idx="0">
                  <c:v>0.38583084191080025</c:v>
                </c:pt>
                <c:pt idx="1">
                  <c:v>0.44237763395748758</c:v>
                </c:pt>
                <c:pt idx="2">
                  <c:v>0.48645663123475347</c:v>
                </c:pt>
                <c:pt idx="3">
                  <c:v>0.48645663123475347</c:v>
                </c:pt>
                <c:pt idx="4">
                  <c:v>0.49492696380728185</c:v>
                </c:pt>
                <c:pt idx="5">
                  <c:v>0.5012565571690849</c:v>
                </c:pt>
                <c:pt idx="6">
                  <c:v>0.51777345188327661</c:v>
                </c:pt>
                <c:pt idx="7">
                  <c:v>0.52938014814948142</c:v>
                </c:pt>
              </c:numCache>
            </c:numRef>
          </c:xVal>
          <c:yVal>
            <c:numRef>
              <c:f>Sheet2!$T$12:$T$19</c:f>
              <c:numCache>
                <c:formatCode>General</c:formatCode>
                <c:ptCount val="8"/>
                <c:pt idx="0">
                  <c:v>8.160483007108775E-2</c:v>
                </c:pt>
                <c:pt idx="1">
                  <c:v>8.4996524674808865E-2</c:v>
                </c:pt>
                <c:pt idx="2">
                  <c:v>8.9535814325730295E-2</c:v>
                </c:pt>
                <c:pt idx="3">
                  <c:v>8.9805338149709008E-2</c:v>
                </c:pt>
                <c:pt idx="4">
                  <c:v>9.0184354758345783E-2</c:v>
                </c:pt>
                <c:pt idx="5">
                  <c:v>9.3468468468468457E-2</c:v>
                </c:pt>
                <c:pt idx="6">
                  <c:v>9.6864327848494247E-2</c:v>
                </c:pt>
                <c:pt idx="7">
                  <c:v>9.7128894318875988E-2</c:v>
                </c:pt>
              </c:numCache>
            </c:numRef>
          </c:yVal>
          <c:smooth val="0"/>
        </c:ser>
        <c:ser>
          <c:idx val="4"/>
          <c:order val="4"/>
          <c:tx>
            <c:v>fit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Sheet2!$Q$40:$Q$163</c:f>
              <c:numCache>
                <c:formatCode>General</c:formatCode>
                <c:ptCount val="124"/>
                <c:pt idx="0">
                  <c:v>-0.62</c:v>
                </c:pt>
                <c:pt idx="1">
                  <c:v>-0.61</c:v>
                </c:pt>
                <c:pt idx="2">
                  <c:v>-0.6</c:v>
                </c:pt>
                <c:pt idx="3">
                  <c:v>-0.59</c:v>
                </c:pt>
                <c:pt idx="4">
                  <c:v>-0.57999999999999996</c:v>
                </c:pt>
                <c:pt idx="5">
                  <c:v>-0.56999999999999995</c:v>
                </c:pt>
                <c:pt idx="6">
                  <c:v>-0.56000000000000005</c:v>
                </c:pt>
                <c:pt idx="7">
                  <c:v>-0.55000000000000004</c:v>
                </c:pt>
                <c:pt idx="8">
                  <c:v>-0.54</c:v>
                </c:pt>
                <c:pt idx="9">
                  <c:v>-0.53</c:v>
                </c:pt>
                <c:pt idx="10">
                  <c:v>-0.52</c:v>
                </c:pt>
                <c:pt idx="11">
                  <c:v>-0.51</c:v>
                </c:pt>
                <c:pt idx="12">
                  <c:v>-0.5</c:v>
                </c:pt>
                <c:pt idx="13">
                  <c:v>-0.49</c:v>
                </c:pt>
                <c:pt idx="14">
                  <c:v>-0.48</c:v>
                </c:pt>
                <c:pt idx="15">
                  <c:v>-0.47</c:v>
                </c:pt>
                <c:pt idx="16">
                  <c:v>-0.46</c:v>
                </c:pt>
                <c:pt idx="17">
                  <c:v>-0.45</c:v>
                </c:pt>
                <c:pt idx="18">
                  <c:v>-0.44</c:v>
                </c:pt>
                <c:pt idx="19">
                  <c:v>-0.43</c:v>
                </c:pt>
                <c:pt idx="20">
                  <c:v>-0.42</c:v>
                </c:pt>
                <c:pt idx="21">
                  <c:v>-0.41</c:v>
                </c:pt>
                <c:pt idx="22">
                  <c:v>-0.4</c:v>
                </c:pt>
                <c:pt idx="23">
                  <c:v>-0.39</c:v>
                </c:pt>
                <c:pt idx="24">
                  <c:v>-0.38</c:v>
                </c:pt>
                <c:pt idx="25">
                  <c:v>-0.37</c:v>
                </c:pt>
                <c:pt idx="26">
                  <c:v>-0.36</c:v>
                </c:pt>
                <c:pt idx="27">
                  <c:v>-0.35</c:v>
                </c:pt>
                <c:pt idx="28">
                  <c:v>-0.34</c:v>
                </c:pt>
                <c:pt idx="29">
                  <c:v>-0.33</c:v>
                </c:pt>
                <c:pt idx="30">
                  <c:v>-0.32</c:v>
                </c:pt>
                <c:pt idx="31">
                  <c:v>-0.31</c:v>
                </c:pt>
                <c:pt idx="32">
                  <c:v>-0.3</c:v>
                </c:pt>
                <c:pt idx="33">
                  <c:v>-0.28999999999999998</c:v>
                </c:pt>
                <c:pt idx="34">
                  <c:v>-0.28000000000000003</c:v>
                </c:pt>
                <c:pt idx="35">
                  <c:v>-0.27</c:v>
                </c:pt>
                <c:pt idx="36">
                  <c:v>-0.26</c:v>
                </c:pt>
                <c:pt idx="37">
                  <c:v>-0.25</c:v>
                </c:pt>
                <c:pt idx="38">
                  <c:v>-0.24</c:v>
                </c:pt>
                <c:pt idx="39">
                  <c:v>-0.23</c:v>
                </c:pt>
                <c:pt idx="40">
                  <c:v>-0.22</c:v>
                </c:pt>
                <c:pt idx="41">
                  <c:v>-0.21</c:v>
                </c:pt>
                <c:pt idx="42">
                  <c:v>-0.2</c:v>
                </c:pt>
                <c:pt idx="43">
                  <c:v>-0.19</c:v>
                </c:pt>
                <c:pt idx="44">
                  <c:v>-0.18</c:v>
                </c:pt>
                <c:pt idx="45">
                  <c:v>-0.17</c:v>
                </c:pt>
                <c:pt idx="46">
                  <c:v>-0.16</c:v>
                </c:pt>
                <c:pt idx="47">
                  <c:v>-0.15</c:v>
                </c:pt>
                <c:pt idx="48">
                  <c:v>-0.14000000000000001</c:v>
                </c:pt>
                <c:pt idx="49">
                  <c:v>-0.13</c:v>
                </c:pt>
                <c:pt idx="50">
                  <c:v>-0.12</c:v>
                </c:pt>
                <c:pt idx="51">
                  <c:v>-0.11</c:v>
                </c:pt>
                <c:pt idx="52">
                  <c:v>-0.1</c:v>
                </c:pt>
                <c:pt idx="53">
                  <c:v>-0.09</c:v>
                </c:pt>
                <c:pt idx="54">
                  <c:v>-0.08</c:v>
                </c:pt>
                <c:pt idx="55">
                  <c:v>-7.0000000000000007E-2</c:v>
                </c:pt>
                <c:pt idx="56">
                  <c:v>-0.06</c:v>
                </c:pt>
                <c:pt idx="57">
                  <c:v>-0.05</c:v>
                </c:pt>
                <c:pt idx="58">
                  <c:v>-0.04</c:v>
                </c:pt>
                <c:pt idx="59">
                  <c:v>-0.03</c:v>
                </c:pt>
                <c:pt idx="60">
                  <c:v>-0.02</c:v>
                </c:pt>
                <c:pt idx="61">
                  <c:v>-0.01</c:v>
                </c:pt>
                <c:pt idx="62">
                  <c:v>0</c:v>
                </c:pt>
                <c:pt idx="63">
                  <c:v>0.01</c:v>
                </c:pt>
                <c:pt idx="64">
                  <c:v>0.02</c:v>
                </c:pt>
                <c:pt idx="65">
                  <c:v>0.03</c:v>
                </c:pt>
                <c:pt idx="66">
                  <c:v>0.04</c:v>
                </c:pt>
                <c:pt idx="67">
                  <c:v>0.05</c:v>
                </c:pt>
                <c:pt idx="68">
                  <c:v>0.06</c:v>
                </c:pt>
                <c:pt idx="69">
                  <c:v>7.0000000000000007E-2</c:v>
                </c:pt>
                <c:pt idx="70">
                  <c:v>0.08</c:v>
                </c:pt>
                <c:pt idx="71">
                  <c:v>0.09</c:v>
                </c:pt>
                <c:pt idx="72">
                  <c:v>0.1</c:v>
                </c:pt>
                <c:pt idx="73">
                  <c:v>0.11</c:v>
                </c:pt>
                <c:pt idx="74">
                  <c:v>0.12</c:v>
                </c:pt>
                <c:pt idx="75">
                  <c:v>0.13</c:v>
                </c:pt>
                <c:pt idx="76">
                  <c:v>0.14000000000000001</c:v>
                </c:pt>
                <c:pt idx="77">
                  <c:v>0.15</c:v>
                </c:pt>
                <c:pt idx="78">
                  <c:v>0.16</c:v>
                </c:pt>
                <c:pt idx="79">
                  <c:v>0.17</c:v>
                </c:pt>
                <c:pt idx="80">
                  <c:v>0.18</c:v>
                </c:pt>
                <c:pt idx="81">
                  <c:v>0.19</c:v>
                </c:pt>
                <c:pt idx="82">
                  <c:v>0.2</c:v>
                </c:pt>
                <c:pt idx="83">
                  <c:v>0.21</c:v>
                </c:pt>
                <c:pt idx="84">
                  <c:v>0.22</c:v>
                </c:pt>
                <c:pt idx="85">
                  <c:v>0.23</c:v>
                </c:pt>
                <c:pt idx="86">
                  <c:v>0.24</c:v>
                </c:pt>
                <c:pt idx="87">
                  <c:v>0.25</c:v>
                </c:pt>
                <c:pt idx="88">
                  <c:v>0.26</c:v>
                </c:pt>
                <c:pt idx="89">
                  <c:v>0.27</c:v>
                </c:pt>
                <c:pt idx="90">
                  <c:v>0.28000000000000003</c:v>
                </c:pt>
                <c:pt idx="91">
                  <c:v>0.28999999999999998</c:v>
                </c:pt>
                <c:pt idx="92">
                  <c:v>0.3</c:v>
                </c:pt>
                <c:pt idx="93">
                  <c:v>0.31</c:v>
                </c:pt>
                <c:pt idx="94">
                  <c:v>0.32</c:v>
                </c:pt>
                <c:pt idx="95">
                  <c:v>0.33</c:v>
                </c:pt>
                <c:pt idx="96">
                  <c:v>0.34</c:v>
                </c:pt>
                <c:pt idx="97">
                  <c:v>0.35</c:v>
                </c:pt>
                <c:pt idx="98">
                  <c:v>0.36</c:v>
                </c:pt>
                <c:pt idx="99">
                  <c:v>0.37</c:v>
                </c:pt>
                <c:pt idx="100">
                  <c:v>0.38</c:v>
                </c:pt>
                <c:pt idx="101">
                  <c:v>0.39</c:v>
                </c:pt>
                <c:pt idx="102">
                  <c:v>0.4</c:v>
                </c:pt>
                <c:pt idx="103">
                  <c:v>0.41</c:v>
                </c:pt>
                <c:pt idx="104">
                  <c:v>0.42</c:v>
                </c:pt>
                <c:pt idx="105">
                  <c:v>0.43</c:v>
                </c:pt>
                <c:pt idx="106">
                  <c:v>0.44</c:v>
                </c:pt>
                <c:pt idx="107">
                  <c:v>0.45</c:v>
                </c:pt>
                <c:pt idx="108">
                  <c:v>0.46</c:v>
                </c:pt>
                <c:pt idx="109">
                  <c:v>0.47</c:v>
                </c:pt>
                <c:pt idx="110">
                  <c:v>0.48</c:v>
                </c:pt>
                <c:pt idx="111">
                  <c:v>0.49</c:v>
                </c:pt>
                <c:pt idx="112">
                  <c:v>0.5</c:v>
                </c:pt>
                <c:pt idx="113">
                  <c:v>0.51</c:v>
                </c:pt>
                <c:pt idx="114">
                  <c:v>0.52</c:v>
                </c:pt>
                <c:pt idx="115">
                  <c:v>0.53</c:v>
                </c:pt>
                <c:pt idx="116">
                  <c:v>0.54</c:v>
                </c:pt>
                <c:pt idx="117">
                  <c:v>0.55000000000000004</c:v>
                </c:pt>
                <c:pt idx="118">
                  <c:v>0.56000000000000005</c:v>
                </c:pt>
                <c:pt idx="119">
                  <c:v>0.56999999999999995</c:v>
                </c:pt>
                <c:pt idx="120">
                  <c:v>0.57999999999999996</c:v>
                </c:pt>
                <c:pt idx="121">
                  <c:v>0.59</c:v>
                </c:pt>
                <c:pt idx="122">
                  <c:v>0.6</c:v>
                </c:pt>
                <c:pt idx="123">
                  <c:v>0.61</c:v>
                </c:pt>
              </c:numCache>
            </c:numRef>
          </c:xVal>
          <c:yVal>
            <c:numRef>
              <c:f>Sheet2!$R$40:$R$163</c:f>
              <c:numCache>
                <c:formatCode>General</c:formatCode>
                <c:ptCount val="124"/>
                <c:pt idx="0">
                  <c:v>2.5336069230176173E-2</c:v>
                </c:pt>
                <c:pt idx="1">
                  <c:v>2.4525398374119333E-2</c:v>
                </c:pt>
                <c:pt idx="2">
                  <c:v>2.3727907182112786E-2</c:v>
                </c:pt>
                <c:pt idx="3">
                  <c:v>2.2943595751328431E-2</c:v>
                </c:pt>
                <c:pt idx="4">
                  <c:v>2.2172464177332228E-2</c:v>
                </c:pt>
                <c:pt idx="5">
                  <c:v>2.1414512554084213E-2</c:v>
                </c:pt>
                <c:pt idx="6">
                  <c:v>2.0669740973938516E-2</c:v>
                </c:pt>
                <c:pt idx="7">
                  <c:v>1.9938149527643272E-2</c:v>
                </c:pt>
                <c:pt idx="8">
                  <c:v>1.9219738304340674E-2</c:v>
                </c:pt>
                <c:pt idx="9">
                  <c:v>1.851450739156698E-2</c:v>
                </c:pt>
                <c:pt idx="10">
                  <c:v>1.7822456875252416E-2</c:v>
                </c:pt>
                <c:pt idx="11">
                  <c:v>1.7143586839721236E-2</c:v>
                </c:pt>
                <c:pt idx="12">
                  <c:v>1.6477897367691709E-2</c:v>
                </c:pt>
                <c:pt idx="13">
                  <c:v>1.582538854027607E-2</c:v>
                </c:pt>
                <c:pt idx="14">
                  <c:v>1.5186060436980533E-2</c:v>
                </c:pt>
                <c:pt idx="15">
                  <c:v>1.4559913135705309E-2</c:v>
                </c:pt>
                <c:pt idx="16">
                  <c:v>1.3946946712744523E-2</c:v>
                </c:pt>
                <c:pt idx="17">
                  <c:v>1.3347161242786294E-2</c:v>
                </c:pt>
                <c:pt idx="18">
                  <c:v>1.2760556798912649E-2</c:v>
                </c:pt>
                <c:pt idx="19">
                  <c:v>1.2187133452599565E-2</c:v>
                </c:pt>
                <c:pt idx="20">
                  <c:v>1.1626891273716938E-2</c:v>
                </c:pt>
                <c:pt idx="21">
                  <c:v>1.1079830330528576E-2</c:v>
                </c:pt>
                <c:pt idx="22">
                  <c:v>1.0545950689692201E-2</c:v>
                </c:pt>
                <c:pt idx="23">
                  <c:v>1.0025252416259421E-2</c:v>
                </c:pt>
                <c:pt idx="24">
                  <c:v>9.5177355736757417E-3</c:v>
                </c:pt>
                <c:pt idx="25">
                  <c:v>9.023400223780554E-3</c:v>
                </c:pt>
                <c:pt idx="26">
                  <c:v>8.542246426807119E-3</c:v>
                </c:pt>
                <c:pt idx="27">
                  <c:v>8.074274241382573E-3</c:v>
                </c:pt>
                <c:pt idx="28">
                  <c:v>7.6194837245278993E-3</c:v>
                </c:pt>
                <c:pt idx="29">
                  <c:v>7.1778749316579477E-3</c:v>
                </c:pt>
                <c:pt idx="30">
                  <c:v>6.7494479165814076E-3</c:v>
                </c:pt>
                <c:pt idx="31">
                  <c:v>6.3342027315008084E-3</c:v>
                </c:pt>
                <c:pt idx="32">
                  <c:v>5.9321394270125238E-3</c:v>
                </c:pt>
                <c:pt idx="33">
                  <c:v>5.543258052106744E-3</c:v>
                </c:pt>
                <c:pt idx="34">
                  <c:v>5.167558654167485E-3</c:v>
                </c:pt>
                <c:pt idx="35">
                  <c:v>4.8050412789725772E-3</c:v>
                </c:pt>
                <c:pt idx="36">
                  <c:v>4.455705970693666E-3</c:v>
                </c:pt>
                <c:pt idx="37">
                  <c:v>4.1195527718961974E-3</c:v>
                </c:pt>
                <c:pt idx="38">
                  <c:v>3.7965817235394174E-3</c:v>
                </c:pt>
                <c:pt idx="39">
                  <c:v>3.4867928649763734E-3</c:v>
                </c:pt>
                <c:pt idx="40">
                  <c:v>3.1901862339538947E-3</c:v>
                </c:pt>
                <c:pt idx="41">
                  <c:v>2.9067618666125997E-3</c:v>
                </c:pt>
                <c:pt idx="42">
                  <c:v>2.6365197974868885E-3</c:v>
                </c:pt>
                <c:pt idx="43">
                  <c:v>2.3794600595049378E-3</c:v>
                </c:pt>
                <c:pt idx="44">
                  <c:v>2.1355826839886956E-3</c:v>
                </c:pt>
                <c:pt idx="45">
                  <c:v>1.9048877006538818E-3</c:v>
                </c:pt>
                <c:pt idx="46">
                  <c:v>1.6873751376099799E-3</c:v>
                </c:pt>
                <c:pt idx="47">
                  <c:v>1.4830450213602347E-3</c:v>
                </c:pt>
                <c:pt idx="48">
                  <c:v>1.2918973768016534E-3</c:v>
                </c:pt>
                <c:pt idx="49">
                  <c:v>1.1139322272249947E-3</c:v>
                </c:pt>
                <c:pt idx="50">
                  <c:v>9.4914959431477257E-4</c:v>
                </c:pt>
                <c:pt idx="51">
                  <c:v>7.9754949814925236E-4</c:v>
                </c:pt>
                <c:pt idx="52">
                  <c:v>6.5913195720044442E-4</c:v>
                </c:pt>
                <c:pt idx="53">
                  <c:v>5.338969883341069E-4</c:v>
                </c:pt>
                <c:pt idx="54">
                  <c:v>4.218446068097408E-4</c:v>
                </c:pt>
                <c:pt idx="55">
                  <c:v>3.2297482628058883E-4</c:v>
                </c:pt>
                <c:pt idx="56">
                  <c:v>2.372876587936338E-4</c:v>
                </c:pt>
                <c:pt idx="57">
                  <c:v>1.6478311478959739E-4</c:v>
                </c:pt>
                <c:pt idx="58">
                  <c:v>1.0546120310293814E-4</c:v>
                </c:pt>
                <c:pt idx="59">
                  <c:v>5.9321930961851144E-5</c:v>
                </c:pt>
                <c:pt idx="60">
                  <c:v>2.6365303988266765E-5</c:v>
                </c:pt>
                <c:pt idx="61">
                  <c:v>6.5913261978499653E-6</c:v>
                </c:pt>
                <c:pt idx="62">
                  <c:v>0</c:v>
                </c:pt>
                <c:pt idx="63">
                  <c:v>6.5913261978499653E-6</c:v>
                </c:pt>
                <c:pt idx="64">
                  <c:v>2.6365303988266765E-5</c:v>
                </c:pt>
                <c:pt idx="65">
                  <c:v>5.9321930961851144E-5</c:v>
                </c:pt>
                <c:pt idx="66">
                  <c:v>1.0546120310293814E-4</c:v>
                </c:pt>
                <c:pt idx="67">
                  <c:v>1.6478311478959739E-4</c:v>
                </c:pt>
                <c:pt idx="68">
                  <c:v>2.372876587936338E-4</c:v>
                </c:pt>
                <c:pt idx="69">
                  <c:v>3.2297482628058883E-4</c:v>
                </c:pt>
                <c:pt idx="70">
                  <c:v>4.218446068097408E-4</c:v>
                </c:pt>
                <c:pt idx="71">
                  <c:v>5.338969883341069E-4</c:v>
                </c:pt>
                <c:pt idx="72">
                  <c:v>6.5913195720044442E-4</c:v>
                </c:pt>
                <c:pt idx="73">
                  <c:v>7.9754949814925236E-4</c:v>
                </c:pt>
                <c:pt idx="74">
                  <c:v>9.4914959431477257E-4</c:v>
                </c:pt>
                <c:pt idx="75">
                  <c:v>1.1139322272249947E-3</c:v>
                </c:pt>
                <c:pt idx="76">
                  <c:v>1.2918973768016534E-3</c:v>
                </c:pt>
                <c:pt idx="77">
                  <c:v>1.4830450213602347E-3</c:v>
                </c:pt>
                <c:pt idx="78">
                  <c:v>1.6873751376099799E-3</c:v>
                </c:pt>
                <c:pt idx="79">
                  <c:v>1.9048877006538818E-3</c:v>
                </c:pt>
                <c:pt idx="80">
                  <c:v>2.1355826839886956E-3</c:v>
                </c:pt>
                <c:pt idx="81">
                  <c:v>2.3794600595049378E-3</c:v>
                </c:pt>
                <c:pt idx="82">
                  <c:v>2.6365197974868885E-3</c:v>
                </c:pt>
                <c:pt idx="83">
                  <c:v>2.9067618666125997E-3</c:v>
                </c:pt>
                <c:pt idx="84">
                  <c:v>3.1901862339538947E-3</c:v>
                </c:pt>
                <c:pt idx="85">
                  <c:v>3.4867928649763734E-3</c:v>
                </c:pt>
                <c:pt idx="86">
                  <c:v>3.7965817235394174E-3</c:v>
                </c:pt>
                <c:pt idx="87">
                  <c:v>4.1195527718961974E-3</c:v>
                </c:pt>
                <c:pt idx="88">
                  <c:v>4.455705970693666E-3</c:v>
                </c:pt>
                <c:pt idx="89">
                  <c:v>4.8050412789725772E-3</c:v>
                </c:pt>
                <c:pt idx="90">
                  <c:v>5.167558654167485E-3</c:v>
                </c:pt>
                <c:pt idx="91">
                  <c:v>5.543258052106744E-3</c:v>
                </c:pt>
                <c:pt idx="92">
                  <c:v>5.9321394270125238E-3</c:v>
                </c:pt>
                <c:pt idx="93">
                  <c:v>6.3342027315008084E-3</c:v>
                </c:pt>
                <c:pt idx="94">
                  <c:v>6.7494479165814076E-3</c:v>
                </c:pt>
                <c:pt idx="95">
                  <c:v>7.1778749316579477E-3</c:v>
                </c:pt>
                <c:pt idx="96">
                  <c:v>7.6194837245278993E-3</c:v>
                </c:pt>
                <c:pt idx="97">
                  <c:v>8.074274241382573E-3</c:v>
                </c:pt>
                <c:pt idx="98">
                  <c:v>8.542246426807119E-3</c:v>
                </c:pt>
                <c:pt idx="99">
                  <c:v>9.023400223780554E-3</c:v>
                </c:pt>
                <c:pt idx="100">
                  <c:v>9.5177355736757417E-3</c:v>
                </c:pt>
                <c:pt idx="101">
                  <c:v>1.0025252416259421E-2</c:v>
                </c:pt>
                <c:pt idx="102">
                  <c:v>1.0545950689692201E-2</c:v>
                </c:pt>
                <c:pt idx="103">
                  <c:v>1.1079830330528576E-2</c:v>
                </c:pt>
                <c:pt idx="104">
                  <c:v>1.1626891273716938E-2</c:v>
                </c:pt>
                <c:pt idx="105">
                  <c:v>1.2187133452599565E-2</c:v>
                </c:pt>
                <c:pt idx="106">
                  <c:v>1.2760556798912649E-2</c:v>
                </c:pt>
                <c:pt idx="107">
                  <c:v>1.3347161242786294E-2</c:v>
                </c:pt>
                <c:pt idx="108">
                  <c:v>1.3946946712744523E-2</c:v>
                </c:pt>
                <c:pt idx="109">
                  <c:v>1.4559913135705309E-2</c:v>
                </c:pt>
                <c:pt idx="110">
                  <c:v>1.5186060436980533E-2</c:v>
                </c:pt>
                <c:pt idx="111">
                  <c:v>1.582538854027607E-2</c:v>
                </c:pt>
                <c:pt idx="112">
                  <c:v>1.6477897367691709E-2</c:v>
                </c:pt>
                <c:pt idx="113">
                  <c:v>1.7143586839721236E-2</c:v>
                </c:pt>
                <c:pt idx="114">
                  <c:v>1.7822456875252416E-2</c:v>
                </c:pt>
                <c:pt idx="115">
                  <c:v>1.851450739156698E-2</c:v>
                </c:pt>
                <c:pt idx="116">
                  <c:v>1.9219738304340674E-2</c:v>
                </c:pt>
                <c:pt idx="117">
                  <c:v>1.9938149527643272E-2</c:v>
                </c:pt>
                <c:pt idx="118">
                  <c:v>2.0669740973938516E-2</c:v>
                </c:pt>
                <c:pt idx="119">
                  <c:v>2.1414512554084213E-2</c:v>
                </c:pt>
                <c:pt idx="120">
                  <c:v>2.2172464177332228E-2</c:v>
                </c:pt>
                <c:pt idx="121">
                  <c:v>2.2943595751328431E-2</c:v>
                </c:pt>
                <c:pt idx="122">
                  <c:v>2.3727907182112786E-2</c:v>
                </c:pt>
                <c:pt idx="123">
                  <c:v>2.4525398374119333E-2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439896"/>
        <c:axId val="346440288"/>
      </c:scatterChart>
      <c:valAx>
        <c:axId val="346439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Rotation</a:t>
                </a:r>
                <a:r>
                  <a:rPr lang="en-US" sz="1200" baseline="0"/>
                  <a:t> relative to min (deg)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440288"/>
        <c:crosses val="autoZero"/>
        <c:crossBetween val="midCat"/>
      </c:valAx>
      <c:valAx>
        <c:axId val="34644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Normal</a:t>
                </a:r>
                <a:r>
                  <a:rPr lang="en-US" sz="1200" baseline="0"/>
                  <a:t> Power (arb)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439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Fit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Sheet2!$Q$40:$Q$163</c:f>
              <c:numCache>
                <c:formatCode>General</c:formatCode>
                <c:ptCount val="124"/>
                <c:pt idx="0">
                  <c:v>-0.62</c:v>
                </c:pt>
                <c:pt idx="1">
                  <c:v>-0.61</c:v>
                </c:pt>
                <c:pt idx="2">
                  <c:v>-0.6</c:v>
                </c:pt>
                <c:pt idx="3">
                  <c:v>-0.59</c:v>
                </c:pt>
                <c:pt idx="4">
                  <c:v>-0.57999999999999996</c:v>
                </c:pt>
                <c:pt idx="5">
                  <c:v>-0.56999999999999995</c:v>
                </c:pt>
                <c:pt idx="6">
                  <c:v>-0.56000000000000005</c:v>
                </c:pt>
                <c:pt idx="7">
                  <c:v>-0.55000000000000004</c:v>
                </c:pt>
                <c:pt idx="8">
                  <c:v>-0.54</c:v>
                </c:pt>
                <c:pt idx="9">
                  <c:v>-0.53</c:v>
                </c:pt>
                <c:pt idx="10">
                  <c:v>-0.52</c:v>
                </c:pt>
                <c:pt idx="11">
                  <c:v>-0.51</c:v>
                </c:pt>
                <c:pt idx="12">
                  <c:v>-0.5</c:v>
                </c:pt>
                <c:pt idx="13">
                  <c:v>-0.49</c:v>
                </c:pt>
                <c:pt idx="14">
                  <c:v>-0.48</c:v>
                </c:pt>
                <c:pt idx="15">
                  <c:v>-0.47</c:v>
                </c:pt>
                <c:pt idx="16">
                  <c:v>-0.46</c:v>
                </c:pt>
                <c:pt idx="17">
                  <c:v>-0.45</c:v>
                </c:pt>
                <c:pt idx="18">
                  <c:v>-0.44</c:v>
                </c:pt>
                <c:pt idx="19">
                  <c:v>-0.43</c:v>
                </c:pt>
                <c:pt idx="20">
                  <c:v>-0.42</c:v>
                </c:pt>
                <c:pt idx="21">
                  <c:v>-0.41</c:v>
                </c:pt>
                <c:pt idx="22">
                  <c:v>-0.4</c:v>
                </c:pt>
                <c:pt idx="23">
                  <c:v>-0.39</c:v>
                </c:pt>
                <c:pt idx="24">
                  <c:v>-0.38</c:v>
                </c:pt>
                <c:pt idx="25">
                  <c:v>-0.37</c:v>
                </c:pt>
                <c:pt idx="26">
                  <c:v>-0.36</c:v>
                </c:pt>
                <c:pt idx="27">
                  <c:v>-0.35</c:v>
                </c:pt>
                <c:pt idx="28">
                  <c:v>-0.34</c:v>
                </c:pt>
                <c:pt idx="29">
                  <c:v>-0.33</c:v>
                </c:pt>
                <c:pt idx="30">
                  <c:v>-0.32</c:v>
                </c:pt>
                <c:pt idx="31">
                  <c:v>-0.31</c:v>
                </c:pt>
                <c:pt idx="32">
                  <c:v>-0.3</c:v>
                </c:pt>
                <c:pt idx="33">
                  <c:v>-0.28999999999999998</c:v>
                </c:pt>
                <c:pt idx="34">
                  <c:v>-0.28000000000000003</c:v>
                </c:pt>
                <c:pt idx="35">
                  <c:v>-0.27</c:v>
                </c:pt>
                <c:pt idx="36">
                  <c:v>-0.26</c:v>
                </c:pt>
                <c:pt idx="37">
                  <c:v>-0.25</c:v>
                </c:pt>
                <c:pt idx="38">
                  <c:v>-0.24</c:v>
                </c:pt>
                <c:pt idx="39">
                  <c:v>-0.23</c:v>
                </c:pt>
                <c:pt idx="40">
                  <c:v>-0.22</c:v>
                </c:pt>
                <c:pt idx="41">
                  <c:v>-0.21</c:v>
                </c:pt>
                <c:pt idx="42">
                  <c:v>-0.2</c:v>
                </c:pt>
                <c:pt idx="43">
                  <c:v>-0.19</c:v>
                </c:pt>
                <c:pt idx="44">
                  <c:v>-0.18</c:v>
                </c:pt>
                <c:pt idx="45">
                  <c:v>-0.17</c:v>
                </c:pt>
                <c:pt idx="46">
                  <c:v>-0.16</c:v>
                </c:pt>
                <c:pt idx="47">
                  <c:v>-0.15</c:v>
                </c:pt>
                <c:pt idx="48">
                  <c:v>-0.14000000000000001</c:v>
                </c:pt>
                <c:pt idx="49">
                  <c:v>-0.13</c:v>
                </c:pt>
                <c:pt idx="50">
                  <c:v>-0.12</c:v>
                </c:pt>
                <c:pt idx="51">
                  <c:v>-0.11</c:v>
                </c:pt>
                <c:pt idx="52">
                  <c:v>-0.1</c:v>
                </c:pt>
                <c:pt idx="53">
                  <c:v>-0.09</c:v>
                </c:pt>
                <c:pt idx="54">
                  <c:v>-0.08</c:v>
                </c:pt>
                <c:pt idx="55">
                  <c:v>-7.0000000000000007E-2</c:v>
                </c:pt>
                <c:pt idx="56">
                  <c:v>-0.06</c:v>
                </c:pt>
                <c:pt idx="57">
                  <c:v>-0.05</c:v>
                </c:pt>
                <c:pt idx="58">
                  <c:v>-0.04</c:v>
                </c:pt>
                <c:pt idx="59">
                  <c:v>-0.03</c:v>
                </c:pt>
                <c:pt idx="60">
                  <c:v>-0.02</c:v>
                </c:pt>
                <c:pt idx="61">
                  <c:v>-0.01</c:v>
                </c:pt>
                <c:pt idx="62">
                  <c:v>0</c:v>
                </c:pt>
                <c:pt idx="63">
                  <c:v>0.01</c:v>
                </c:pt>
                <c:pt idx="64">
                  <c:v>0.02</c:v>
                </c:pt>
                <c:pt idx="65">
                  <c:v>0.03</c:v>
                </c:pt>
                <c:pt idx="66">
                  <c:v>0.04</c:v>
                </c:pt>
                <c:pt idx="67">
                  <c:v>0.05</c:v>
                </c:pt>
                <c:pt idx="68">
                  <c:v>0.06</c:v>
                </c:pt>
                <c:pt idx="69">
                  <c:v>7.0000000000000007E-2</c:v>
                </c:pt>
                <c:pt idx="70">
                  <c:v>0.08</c:v>
                </c:pt>
                <c:pt idx="71">
                  <c:v>0.09</c:v>
                </c:pt>
                <c:pt idx="72">
                  <c:v>0.1</c:v>
                </c:pt>
                <c:pt idx="73">
                  <c:v>0.11</c:v>
                </c:pt>
                <c:pt idx="74">
                  <c:v>0.12</c:v>
                </c:pt>
                <c:pt idx="75">
                  <c:v>0.13</c:v>
                </c:pt>
                <c:pt idx="76">
                  <c:v>0.14000000000000001</c:v>
                </c:pt>
                <c:pt idx="77">
                  <c:v>0.15</c:v>
                </c:pt>
                <c:pt idx="78">
                  <c:v>0.16</c:v>
                </c:pt>
                <c:pt idx="79">
                  <c:v>0.17</c:v>
                </c:pt>
                <c:pt idx="80">
                  <c:v>0.18</c:v>
                </c:pt>
                <c:pt idx="81">
                  <c:v>0.19</c:v>
                </c:pt>
                <c:pt idx="82">
                  <c:v>0.2</c:v>
                </c:pt>
                <c:pt idx="83">
                  <c:v>0.21</c:v>
                </c:pt>
                <c:pt idx="84">
                  <c:v>0.22</c:v>
                </c:pt>
                <c:pt idx="85">
                  <c:v>0.23</c:v>
                </c:pt>
                <c:pt idx="86">
                  <c:v>0.24</c:v>
                </c:pt>
                <c:pt idx="87">
                  <c:v>0.25</c:v>
                </c:pt>
                <c:pt idx="88">
                  <c:v>0.26</c:v>
                </c:pt>
                <c:pt idx="89">
                  <c:v>0.27</c:v>
                </c:pt>
                <c:pt idx="90">
                  <c:v>0.28000000000000003</c:v>
                </c:pt>
                <c:pt idx="91">
                  <c:v>0.28999999999999998</c:v>
                </c:pt>
                <c:pt idx="92">
                  <c:v>0.3</c:v>
                </c:pt>
                <c:pt idx="93">
                  <c:v>0.31</c:v>
                </c:pt>
                <c:pt idx="94">
                  <c:v>0.32</c:v>
                </c:pt>
                <c:pt idx="95">
                  <c:v>0.33</c:v>
                </c:pt>
                <c:pt idx="96">
                  <c:v>0.34</c:v>
                </c:pt>
                <c:pt idx="97">
                  <c:v>0.35</c:v>
                </c:pt>
                <c:pt idx="98">
                  <c:v>0.36</c:v>
                </c:pt>
                <c:pt idx="99">
                  <c:v>0.37</c:v>
                </c:pt>
                <c:pt idx="100">
                  <c:v>0.38</c:v>
                </c:pt>
                <c:pt idx="101">
                  <c:v>0.39</c:v>
                </c:pt>
                <c:pt idx="102">
                  <c:v>0.4</c:v>
                </c:pt>
                <c:pt idx="103">
                  <c:v>0.41</c:v>
                </c:pt>
                <c:pt idx="104">
                  <c:v>0.42</c:v>
                </c:pt>
                <c:pt idx="105">
                  <c:v>0.43</c:v>
                </c:pt>
                <c:pt idx="106">
                  <c:v>0.44</c:v>
                </c:pt>
                <c:pt idx="107">
                  <c:v>0.45</c:v>
                </c:pt>
                <c:pt idx="108">
                  <c:v>0.46</c:v>
                </c:pt>
                <c:pt idx="109">
                  <c:v>0.47</c:v>
                </c:pt>
                <c:pt idx="110">
                  <c:v>0.48</c:v>
                </c:pt>
                <c:pt idx="111">
                  <c:v>0.49</c:v>
                </c:pt>
                <c:pt idx="112">
                  <c:v>0.5</c:v>
                </c:pt>
                <c:pt idx="113">
                  <c:v>0.51</c:v>
                </c:pt>
                <c:pt idx="114">
                  <c:v>0.52</c:v>
                </c:pt>
                <c:pt idx="115">
                  <c:v>0.53</c:v>
                </c:pt>
                <c:pt idx="116">
                  <c:v>0.54</c:v>
                </c:pt>
                <c:pt idx="117">
                  <c:v>0.55000000000000004</c:v>
                </c:pt>
                <c:pt idx="118">
                  <c:v>0.56000000000000005</c:v>
                </c:pt>
                <c:pt idx="119">
                  <c:v>0.56999999999999995</c:v>
                </c:pt>
                <c:pt idx="120">
                  <c:v>0.57999999999999996</c:v>
                </c:pt>
                <c:pt idx="121">
                  <c:v>0.59</c:v>
                </c:pt>
                <c:pt idx="122">
                  <c:v>0.6</c:v>
                </c:pt>
                <c:pt idx="123">
                  <c:v>0.61</c:v>
                </c:pt>
              </c:numCache>
            </c:numRef>
          </c:xVal>
          <c:yVal>
            <c:numRef>
              <c:f>Sheet2!$R$40:$R$163</c:f>
              <c:numCache>
                <c:formatCode>General</c:formatCode>
                <c:ptCount val="124"/>
                <c:pt idx="0">
                  <c:v>2.5336069230176173E-2</c:v>
                </c:pt>
                <c:pt idx="1">
                  <c:v>2.4525398374119333E-2</c:v>
                </c:pt>
                <c:pt idx="2">
                  <c:v>2.3727907182112786E-2</c:v>
                </c:pt>
                <c:pt idx="3">
                  <c:v>2.2943595751328431E-2</c:v>
                </c:pt>
                <c:pt idx="4">
                  <c:v>2.2172464177332228E-2</c:v>
                </c:pt>
                <c:pt idx="5">
                  <c:v>2.1414512554084213E-2</c:v>
                </c:pt>
                <c:pt idx="6">
                  <c:v>2.0669740973938516E-2</c:v>
                </c:pt>
                <c:pt idx="7">
                  <c:v>1.9938149527643272E-2</c:v>
                </c:pt>
                <c:pt idx="8">
                  <c:v>1.9219738304340674E-2</c:v>
                </c:pt>
                <c:pt idx="9">
                  <c:v>1.851450739156698E-2</c:v>
                </c:pt>
                <c:pt idx="10">
                  <c:v>1.7822456875252416E-2</c:v>
                </c:pt>
                <c:pt idx="11">
                  <c:v>1.7143586839721236E-2</c:v>
                </c:pt>
                <c:pt idx="12">
                  <c:v>1.6477897367691709E-2</c:v>
                </c:pt>
                <c:pt idx="13">
                  <c:v>1.582538854027607E-2</c:v>
                </c:pt>
                <c:pt idx="14">
                  <c:v>1.5186060436980533E-2</c:v>
                </c:pt>
                <c:pt idx="15">
                  <c:v>1.4559913135705309E-2</c:v>
                </c:pt>
                <c:pt idx="16">
                  <c:v>1.3946946712744523E-2</c:v>
                </c:pt>
                <c:pt idx="17">
                  <c:v>1.3347161242786294E-2</c:v>
                </c:pt>
                <c:pt idx="18">
                  <c:v>1.2760556798912649E-2</c:v>
                </c:pt>
                <c:pt idx="19">
                  <c:v>1.2187133452599565E-2</c:v>
                </c:pt>
                <c:pt idx="20">
                  <c:v>1.1626891273716938E-2</c:v>
                </c:pt>
                <c:pt idx="21">
                  <c:v>1.1079830330528576E-2</c:v>
                </c:pt>
                <c:pt idx="22">
                  <c:v>1.0545950689692201E-2</c:v>
                </c:pt>
                <c:pt idx="23">
                  <c:v>1.0025252416259421E-2</c:v>
                </c:pt>
                <c:pt idx="24">
                  <c:v>9.5177355736757417E-3</c:v>
                </c:pt>
                <c:pt idx="25">
                  <c:v>9.023400223780554E-3</c:v>
                </c:pt>
                <c:pt idx="26">
                  <c:v>8.542246426807119E-3</c:v>
                </c:pt>
                <c:pt idx="27">
                  <c:v>8.074274241382573E-3</c:v>
                </c:pt>
                <c:pt idx="28">
                  <c:v>7.6194837245278993E-3</c:v>
                </c:pt>
                <c:pt idx="29">
                  <c:v>7.1778749316579477E-3</c:v>
                </c:pt>
                <c:pt idx="30">
                  <c:v>6.7494479165814076E-3</c:v>
                </c:pt>
                <c:pt idx="31">
                  <c:v>6.3342027315008084E-3</c:v>
                </c:pt>
                <c:pt idx="32">
                  <c:v>5.9321394270125238E-3</c:v>
                </c:pt>
                <c:pt idx="33">
                  <c:v>5.543258052106744E-3</c:v>
                </c:pt>
                <c:pt idx="34">
                  <c:v>5.167558654167485E-3</c:v>
                </c:pt>
                <c:pt idx="35">
                  <c:v>4.8050412789725772E-3</c:v>
                </c:pt>
                <c:pt idx="36">
                  <c:v>4.455705970693666E-3</c:v>
                </c:pt>
                <c:pt idx="37">
                  <c:v>4.1195527718961974E-3</c:v>
                </c:pt>
                <c:pt idx="38">
                  <c:v>3.7965817235394174E-3</c:v>
                </c:pt>
                <c:pt idx="39">
                  <c:v>3.4867928649763734E-3</c:v>
                </c:pt>
                <c:pt idx="40">
                  <c:v>3.1901862339538947E-3</c:v>
                </c:pt>
                <c:pt idx="41">
                  <c:v>2.9067618666125997E-3</c:v>
                </c:pt>
                <c:pt idx="42">
                  <c:v>2.6365197974868885E-3</c:v>
                </c:pt>
                <c:pt idx="43">
                  <c:v>2.3794600595049378E-3</c:v>
                </c:pt>
                <c:pt idx="44">
                  <c:v>2.1355826839886956E-3</c:v>
                </c:pt>
                <c:pt idx="45">
                  <c:v>1.9048877006538818E-3</c:v>
                </c:pt>
                <c:pt idx="46">
                  <c:v>1.6873751376099799E-3</c:v>
                </c:pt>
                <c:pt idx="47">
                  <c:v>1.4830450213602347E-3</c:v>
                </c:pt>
                <c:pt idx="48">
                  <c:v>1.2918973768016534E-3</c:v>
                </c:pt>
                <c:pt idx="49">
                  <c:v>1.1139322272249947E-3</c:v>
                </c:pt>
                <c:pt idx="50">
                  <c:v>9.4914959431477257E-4</c:v>
                </c:pt>
                <c:pt idx="51">
                  <c:v>7.9754949814925236E-4</c:v>
                </c:pt>
                <c:pt idx="52">
                  <c:v>6.5913195720044442E-4</c:v>
                </c:pt>
                <c:pt idx="53">
                  <c:v>5.338969883341069E-4</c:v>
                </c:pt>
                <c:pt idx="54">
                  <c:v>4.218446068097408E-4</c:v>
                </c:pt>
                <c:pt idx="55">
                  <c:v>3.2297482628058883E-4</c:v>
                </c:pt>
                <c:pt idx="56">
                  <c:v>2.372876587936338E-4</c:v>
                </c:pt>
                <c:pt idx="57">
                  <c:v>1.6478311478959739E-4</c:v>
                </c:pt>
                <c:pt idx="58">
                  <c:v>1.0546120310293814E-4</c:v>
                </c:pt>
                <c:pt idx="59">
                  <c:v>5.9321930961851144E-5</c:v>
                </c:pt>
                <c:pt idx="60">
                  <c:v>2.6365303988266765E-5</c:v>
                </c:pt>
                <c:pt idx="61">
                  <c:v>6.5913261978499653E-6</c:v>
                </c:pt>
                <c:pt idx="62">
                  <c:v>0</c:v>
                </c:pt>
                <c:pt idx="63">
                  <c:v>6.5913261978499653E-6</c:v>
                </c:pt>
                <c:pt idx="64">
                  <c:v>2.6365303988266765E-5</c:v>
                </c:pt>
                <c:pt idx="65">
                  <c:v>5.9321930961851144E-5</c:v>
                </c:pt>
                <c:pt idx="66">
                  <c:v>1.0546120310293814E-4</c:v>
                </c:pt>
                <c:pt idx="67">
                  <c:v>1.6478311478959739E-4</c:v>
                </c:pt>
                <c:pt idx="68">
                  <c:v>2.372876587936338E-4</c:v>
                </c:pt>
                <c:pt idx="69">
                  <c:v>3.2297482628058883E-4</c:v>
                </c:pt>
                <c:pt idx="70">
                  <c:v>4.218446068097408E-4</c:v>
                </c:pt>
                <c:pt idx="71">
                  <c:v>5.338969883341069E-4</c:v>
                </c:pt>
                <c:pt idx="72">
                  <c:v>6.5913195720044442E-4</c:v>
                </c:pt>
                <c:pt idx="73">
                  <c:v>7.9754949814925236E-4</c:v>
                </c:pt>
                <c:pt idx="74">
                  <c:v>9.4914959431477257E-4</c:v>
                </c:pt>
                <c:pt idx="75">
                  <c:v>1.1139322272249947E-3</c:v>
                </c:pt>
                <c:pt idx="76">
                  <c:v>1.2918973768016534E-3</c:v>
                </c:pt>
                <c:pt idx="77">
                  <c:v>1.4830450213602347E-3</c:v>
                </c:pt>
                <c:pt idx="78">
                  <c:v>1.6873751376099799E-3</c:v>
                </c:pt>
                <c:pt idx="79">
                  <c:v>1.9048877006538818E-3</c:v>
                </c:pt>
                <c:pt idx="80">
                  <c:v>2.1355826839886956E-3</c:v>
                </c:pt>
                <c:pt idx="81">
                  <c:v>2.3794600595049378E-3</c:v>
                </c:pt>
                <c:pt idx="82">
                  <c:v>2.6365197974868885E-3</c:v>
                </c:pt>
                <c:pt idx="83">
                  <c:v>2.9067618666125997E-3</c:v>
                </c:pt>
                <c:pt idx="84">
                  <c:v>3.1901862339538947E-3</c:v>
                </c:pt>
                <c:pt idx="85">
                  <c:v>3.4867928649763734E-3</c:v>
                </c:pt>
                <c:pt idx="86">
                  <c:v>3.7965817235394174E-3</c:v>
                </c:pt>
                <c:pt idx="87">
                  <c:v>4.1195527718961974E-3</c:v>
                </c:pt>
                <c:pt idx="88">
                  <c:v>4.455705970693666E-3</c:v>
                </c:pt>
                <c:pt idx="89">
                  <c:v>4.8050412789725772E-3</c:v>
                </c:pt>
                <c:pt idx="90">
                  <c:v>5.167558654167485E-3</c:v>
                </c:pt>
                <c:pt idx="91">
                  <c:v>5.543258052106744E-3</c:v>
                </c:pt>
                <c:pt idx="92">
                  <c:v>5.9321394270125238E-3</c:v>
                </c:pt>
                <c:pt idx="93">
                  <c:v>6.3342027315008084E-3</c:v>
                </c:pt>
                <c:pt idx="94">
                  <c:v>6.7494479165814076E-3</c:v>
                </c:pt>
                <c:pt idx="95">
                  <c:v>7.1778749316579477E-3</c:v>
                </c:pt>
                <c:pt idx="96">
                  <c:v>7.6194837245278993E-3</c:v>
                </c:pt>
                <c:pt idx="97">
                  <c:v>8.074274241382573E-3</c:v>
                </c:pt>
                <c:pt idx="98">
                  <c:v>8.542246426807119E-3</c:v>
                </c:pt>
                <c:pt idx="99">
                  <c:v>9.023400223780554E-3</c:v>
                </c:pt>
                <c:pt idx="100">
                  <c:v>9.5177355736757417E-3</c:v>
                </c:pt>
                <c:pt idx="101">
                  <c:v>1.0025252416259421E-2</c:v>
                </c:pt>
                <c:pt idx="102">
                  <c:v>1.0545950689692201E-2</c:v>
                </c:pt>
                <c:pt idx="103">
                  <c:v>1.1079830330528576E-2</c:v>
                </c:pt>
                <c:pt idx="104">
                  <c:v>1.1626891273716938E-2</c:v>
                </c:pt>
                <c:pt idx="105">
                  <c:v>1.2187133452599565E-2</c:v>
                </c:pt>
                <c:pt idx="106">
                  <c:v>1.2760556798912649E-2</c:v>
                </c:pt>
                <c:pt idx="107">
                  <c:v>1.3347161242786294E-2</c:v>
                </c:pt>
                <c:pt idx="108">
                  <c:v>1.3946946712744523E-2</c:v>
                </c:pt>
                <c:pt idx="109">
                  <c:v>1.4559913135705309E-2</c:v>
                </c:pt>
                <c:pt idx="110">
                  <c:v>1.5186060436980533E-2</c:v>
                </c:pt>
                <c:pt idx="111">
                  <c:v>1.582538854027607E-2</c:v>
                </c:pt>
                <c:pt idx="112">
                  <c:v>1.6477897367691709E-2</c:v>
                </c:pt>
                <c:pt idx="113">
                  <c:v>1.7143586839721236E-2</c:v>
                </c:pt>
                <c:pt idx="114">
                  <c:v>1.7822456875252416E-2</c:v>
                </c:pt>
                <c:pt idx="115">
                  <c:v>1.851450739156698E-2</c:v>
                </c:pt>
                <c:pt idx="116">
                  <c:v>1.9219738304340674E-2</c:v>
                </c:pt>
                <c:pt idx="117">
                  <c:v>1.9938149527643272E-2</c:v>
                </c:pt>
                <c:pt idx="118">
                  <c:v>2.0669740973938516E-2</c:v>
                </c:pt>
                <c:pt idx="119">
                  <c:v>2.1414512554084213E-2</c:v>
                </c:pt>
                <c:pt idx="120">
                  <c:v>2.2172464177332228E-2</c:v>
                </c:pt>
                <c:pt idx="121">
                  <c:v>2.2943595751328431E-2</c:v>
                </c:pt>
                <c:pt idx="122">
                  <c:v>2.3727907182112786E-2</c:v>
                </c:pt>
                <c:pt idx="123">
                  <c:v>2.4525398374119333E-2</c:v>
                </c:pt>
              </c:numCache>
            </c:numRef>
          </c:yVal>
          <c:smooth val="0"/>
        </c:ser>
        <c:ser>
          <c:idx val="1"/>
          <c:order val="1"/>
          <c:tx>
            <c:v>All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(Sheet2!$Q$2:$Q$9,Sheet2!$R$2:$R$9,Sheet2!$S$2:$S$9,Sheet2!$T$2:$T$9)</c:f>
              <c:numCache>
                <c:formatCode>General</c:formatCode>
                <c:ptCount val="32"/>
                <c:pt idx="0">
                  <c:v>-0.35137169484655706</c:v>
                </c:pt>
                <c:pt idx="1">
                  <c:v>-0.38401899692326191</c:v>
                </c:pt>
                <c:pt idx="2">
                  <c:v>-0.43134094804970757</c:v>
                </c:pt>
                <c:pt idx="3">
                  <c:v>-0.45882717816140606</c:v>
                </c:pt>
                <c:pt idx="4">
                  <c:v>-0.46208414562292621</c:v>
                </c:pt>
                <c:pt idx="5">
                  <c:v>-0.45374763094951909</c:v>
                </c:pt>
                <c:pt idx="6">
                  <c:v>-0.4465541574287139</c:v>
                </c:pt>
                <c:pt idx="7">
                  <c:v>-0.42908783819379448</c:v>
                </c:pt>
                <c:pt idx="8">
                  <c:v>-0.34292822900899345</c:v>
                </c:pt>
                <c:pt idx="9">
                  <c:v>-0.2879746254659315</c:v>
                </c:pt>
                <c:pt idx="10">
                  <c:v>-0.23141639897042027</c:v>
                </c:pt>
                <c:pt idx="11">
                  <c:v>-0.21789848853119254</c:v>
                </c:pt>
                <c:pt idx="12">
                  <c:v>-0.19999901035452819</c:v>
                </c:pt>
                <c:pt idx="13">
                  <c:v>-0.18806829780856729</c:v>
                </c:pt>
                <c:pt idx="14">
                  <c:v>-0.18133212271443011</c:v>
                </c:pt>
                <c:pt idx="15">
                  <c:v>-0.17328763255582524</c:v>
                </c:pt>
                <c:pt idx="16">
                  <c:v>0.35255928501517614</c:v>
                </c:pt>
                <c:pt idx="17">
                  <c:v>0.34466419976364193</c:v>
                </c:pt>
                <c:pt idx="18">
                  <c:v>0.25804474434447378</c:v>
                </c:pt>
                <c:pt idx="19">
                  <c:v>0.24644038018046116</c:v>
                </c:pt>
                <c:pt idx="20">
                  <c:v>0.23275316281090525</c:v>
                </c:pt>
                <c:pt idx="21">
                  <c:v>0.22076595143365624</c:v>
                </c:pt>
                <c:pt idx="22">
                  <c:v>0.2060462062739819</c:v>
                </c:pt>
                <c:pt idx="23">
                  <c:v>0.18921765858603384</c:v>
                </c:pt>
                <c:pt idx="24">
                  <c:v>0.38583084191080025</c:v>
                </c:pt>
                <c:pt idx="25">
                  <c:v>0.44237763395748758</c:v>
                </c:pt>
                <c:pt idx="26">
                  <c:v>0.48645663123475347</c:v>
                </c:pt>
                <c:pt idx="27">
                  <c:v>0.48645663123475347</c:v>
                </c:pt>
                <c:pt idx="28">
                  <c:v>0.49492696380728185</c:v>
                </c:pt>
                <c:pt idx="29">
                  <c:v>0.5012565571690849</c:v>
                </c:pt>
                <c:pt idx="30">
                  <c:v>0.51777345188327661</c:v>
                </c:pt>
                <c:pt idx="31">
                  <c:v>0.52938014814948142</c:v>
                </c:pt>
              </c:numCache>
            </c:numRef>
          </c:xVal>
          <c:yVal>
            <c:numRef>
              <c:f>(Sheet2!$F$2:$F$9,Sheet2!$F$12:$F$19,Sheet2!$M$2:$M$9,Sheet2!$M$12:$M$19)</c:f>
              <c:numCache>
                <c:formatCode>General</c:formatCode>
                <c:ptCount val="32"/>
                <c:pt idx="0">
                  <c:v>2.3166666666666665E-2</c:v>
                </c:pt>
                <c:pt idx="1">
                  <c:v>2.3366666666666664E-2</c:v>
                </c:pt>
                <c:pt idx="2">
                  <c:v>2.4366666666666665E-2</c:v>
                </c:pt>
                <c:pt idx="3">
                  <c:v>2.5333333333333333E-2</c:v>
                </c:pt>
                <c:pt idx="4">
                  <c:v>2.5466666666666665E-2</c:v>
                </c:pt>
                <c:pt idx="5">
                  <c:v>2.513333333333333E-2</c:v>
                </c:pt>
                <c:pt idx="6">
                  <c:v>2.4866666666666665E-2</c:v>
                </c:pt>
                <c:pt idx="7">
                  <c:v>2.4299999999999999E-2</c:v>
                </c:pt>
                <c:pt idx="8">
                  <c:v>2.2066666666666668E-2</c:v>
                </c:pt>
                <c:pt idx="9">
                  <c:v>2.1500000000000002E-2</c:v>
                </c:pt>
                <c:pt idx="10">
                  <c:v>1.9733333333333335E-2</c:v>
                </c:pt>
                <c:pt idx="11">
                  <c:v>1.9133333333333332E-2</c:v>
                </c:pt>
                <c:pt idx="12">
                  <c:v>1.8233333333333334E-2</c:v>
                </c:pt>
                <c:pt idx="13">
                  <c:v>1.7566666666666668E-2</c:v>
                </c:pt>
                <c:pt idx="14">
                  <c:v>1.7166666666666667E-2</c:v>
                </c:pt>
                <c:pt idx="15">
                  <c:v>1.6666666666666666E-2</c:v>
                </c:pt>
                <c:pt idx="16">
                  <c:v>2.76E-2</c:v>
                </c:pt>
                <c:pt idx="17">
                  <c:v>2.7166666666666662E-2</c:v>
                </c:pt>
                <c:pt idx="18">
                  <c:v>2.4533333333333334E-2</c:v>
                </c:pt>
                <c:pt idx="19">
                  <c:v>2.3966666666666667E-2</c:v>
                </c:pt>
                <c:pt idx="20">
                  <c:v>2.3233333333333332E-2</c:v>
                </c:pt>
                <c:pt idx="21">
                  <c:v>2.2533333333333332E-2</c:v>
                </c:pt>
                <c:pt idx="22">
                  <c:v>2.1599999999999998E-2</c:v>
                </c:pt>
                <c:pt idx="23">
                  <c:v>2.0433333333333335E-2</c:v>
                </c:pt>
                <c:pt idx="24">
                  <c:v>2.7933333333333334E-2</c:v>
                </c:pt>
                <c:pt idx="25">
                  <c:v>2.8533333333333338E-2</c:v>
                </c:pt>
                <c:pt idx="26">
                  <c:v>2.9833333333333333E-2</c:v>
                </c:pt>
                <c:pt idx="27">
                  <c:v>2.9833333333333333E-2</c:v>
                </c:pt>
                <c:pt idx="28">
                  <c:v>3.0166666666666665E-2</c:v>
                </c:pt>
                <c:pt idx="29">
                  <c:v>3.043333333333333E-2</c:v>
                </c:pt>
                <c:pt idx="30">
                  <c:v>3.1199999999999995E-2</c:v>
                </c:pt>
                <c:pt idx="31">
                  <c:v>3.1800000000000002E-2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778816"/>
        <c:axId val="418770976"/>
      </c:scatterChart>
      <c:valAx>
        <c:axId val="41877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70976"/>
        <c:crosses val="autoZero"/>
        <c:crossBetween val="midCat"/>
      </c:valAx>
      <c:valAx>
        <c:axId val="41877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78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23</xdr:row>
      <xdr:rowOff>66675</xdr:rowOff>
    </xdr:from>
    <xdr:to>
      <xdr:col>6</xdr:col>
      <xdr:colOff>361950</xdr:colOff>
      <xdr:row>38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590550</xdr:colOff>
      <xdr:row>23</xdr:row>
      <xdr:rowOff>76200</xdr:rowOff>
    </xdr:from>
    <xdr:to>
      <xdr:col>13</xdr:col>
      <xdr:colOff>361950</xdr:colOff>
      <xdr:row>38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39</xdr:row>
      <xdr:rowOff>85725</xdr:rowOff>
    </xdr:from>
    <xdr:to>
      <xdr:col>6</xdr:col>
      <xdr:colOff>409575</xdr:colOff>
      <xdr:row>54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819150</xdr:colOff>
      <xdr:row>39</xdr:row>
      <xdr:rowOff>171450</xdr:rowOff>
    </xdr:from>
    <xdr:to>
      <xdr:col>13</xdr:col>
      <xdr:colOff>590550</xdr:colOff>
      <xdr:row>54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276224</xdr:colOff>
      <xdr:row>33</xdr:row>
      <xdr:rowOff>161925</xdr:rowOff>
    </xdr:from>
    <xdr:to>
      <xdr:col>23</xdr:col>
      <xdr:colOff>9524</xdr:colOff>
      <xdr:row>50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19</xdr:row>
      <xdr:rowOff>142875</xdr:rowOff>
    </xdr:from>
    <xdr:to>
      <xdr:col>10</xdr:col>
      <xdr:colOff>600075</xdr:colOff>
      <xdr:row>34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35</xdr:row>
      <xdr:rowOff>104775</xdr:rowOff>
    </xdr:from>
    <xdr:to>
      <xdr:col>6</xdr:col>
      <xdr:colOff>238125</xdr:colOff>
      <xdr:row>49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376237</xdr:colOff>
      <xdr:row>34</xdr:row>
      <xdr:rowOff>152400</xdr:rowOff>
    </xdr:from>
    <xdr:to>
      <xdr:col>13</xdr:col>
      <xdr:colOff>595312</xdr:colOff>
      <xdr:row>49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I26" workbookViewId="0">
      <selection activeCell="V47" sqref="V45:X47"/>
    </sheetView>
  </sheetViews>
  <sheetFormatPr defaultRowHeight="15" x14ac:dyDescent="0.25"/>
  <cols>
    <col min="1" max="1" width="12.42578125" customWidth="1"/>
    <col min="3" max="3" width="10.42578125" customWidth="1"/>
    <col min="6" max="6" width="17.85546875" style="1" customWidth="1"/>
    <col min="7" max="7" width="17.5703125" customWidth="1"/>
    <col min="8" max="8" width="14.28515625" customWidth="1"/>
    <col min="18" max="18" width="12.28515625" bestFit="1" customWidth="1"/>
    <col min="19" max="19" width="17.7109375" bestFit="1" customWidth="1"/>
    <col min="20" max="20" width="13.85546875" bestFit="1" customWidth="1"/>
  </cols>
  <sheetData>
    <row r="1" spans="1:24" x14ac:dyDescent="0.25">
      <c r="C1" t="s">
        <v>3</v>
      </c>
      <c r="F1" s="1" t="s">
        <v>7</v>
      </c>
      <c r="G1" t="s">
        <v>4</v>
      </c>
      <c r="H1" t="s">
        <v>5</v>
      </c>
      <c r="I1">
        <v>1</v>
      </c>
      <c r="J1">
        <v>2</v>
      </c>
      <c r="K1">
        <v>3</v>
      </c>
      <c r="L1" t="s">
        <v>6</v>
      </c>
      <c r="O1" s="2" t="s">
        <v>12</v>
      </c>
      <c r="R1" s="1" t="s">
        <v>7</v>
      </c>
      <c r="S1" t="s">
        <v>4</v>
      </c>
      <c r="T1" t="s">
        <v>5</v>
      </c>
      <c r="U1">
        <v>1</v>
      </c>
      <c r="V1">
        <v>2</v>
      </c>
      <c r="W1">
        <v>3</v>
      </c>
      <c r="X1" t="s">
        <v>6</v>
      </c>
    </row>
    <row r="2" spans="1:24" x14ac:dyDescent="0.25">
      <c r="B2" t="s">
        <v>2</v>
      </c>
      <c r="C2">
        <v>1</v>
      </c>
      <c r="D2">
        <v>2</v>
      </c>
      <c r="E2">
        <v>3</v>
      </c>
      <c r="F2" s="1">
        <v>25</v>
      </c>
      <c r="G2">
        <v>0.32429999999999998</v>
      </c>
      <c r="H2">
        <f>AVERAGE(I2:K2)</f>
        <v>2.3166666666666665E-2</v>
      </c>
      <c r="I2">
        <v>2.3099999999999999E-2</v>
      </c>
      <c r="J2">
        <v>2.3300000000000001E-2</v>
      </c>
      <c r="K2">
        <v>2.3099999999999999E-2</v>
      </c>
      <c r="L2">
        <v>-0.20499999999999999</v>
      </c>
      <c r="N2" t="s">
        <v>2</v>
      </c>
      <c r="O2">
        <v>1</v>
      </c>
      <c r="P2">
        <v>2</v>
      </c>
      <c r="Q2">
        <v>3</v>
      </c>
      <c r="R2" s="1">
        <v>25</v>
      </c>
      <c r="S2">
        <v>0.28149999999999997</v>
      </c>
      <c r="T2">
        <f>AVERAGE(U2:W2)</f>
        <v>2.76E-2</v>
      </c>
      <c r="U2">
        <v>2.7799999999999998E-2</v>
      </c>
      <c r="V2">
        <v>2.75E-2</v>
      </c>
      <c r="W2">
        <v>2.75E-2</v>
      </c>
      <c r="X2">
        <v>-0.29399999999999998</v>
      </c>
    </row>
    <row r="3" spans="1:24" x14ac:dyDescent="0.25">
      <c r="A3" t="s">
        <v>0</v>
      </c>
      <c r="B3">
        <f>AVERAGE(C3:E3)</f>
        <v>615.99999999999989</v>
      </c>
      <c r="C3">
        <v>615.79999999999995</v>
      </c>
      <c r="D3">
        <v>616.4</v>
      </c>
      <c r="E3">
        <v>615.79999999999995</v>
      </c>
      <c r="F3" s="1">
        <v>15</v>
      </c>
      <c r="G3">
        <v>0.3271</v>
      </c>
      <c r="H3">
        <f t="shared" ref="H3:H8" si="0">AVERAGE(I3:K3)</f>
        <v>2.3366666666666664E-2</v>
      </c>
      <c r="I3">
        <v>2.3300000000000001E-2</v>
      </c>
      <c r="J3">
        <v>2.35E-2</v>
      </c>
      <c r="K3">
        <v>2.3300000000000001E-2</v>
      </c>
      <c r="L3">
        <v>-0.502</v>
      </c>
      <c r="M3" t="s">
        <v>0</v>
      </c>
      <c r="O3" t="s">
        <v>1</v>
      </c>
      <c r="P3">
        <v>0.61639999999999995</v>
      </c>
      <c r="Q3">
        <v>0.61580000000000001</v>
      </c>
      <c r="R3" s="1">
        <v>15</v>
      </c>
      <c r="S3">
        <v>0.27250000000000002</v>
      </c>
      <c r="T3">
        <f t="shared" ref="T3:T9" si="1">AVERAGE(U3:W3)</f>
        <v>2.7166666666666662E-2</v>
      </c>
      <c r="U3">
        <v>2.7099999999999999E-2</v>
      </c>
      <c r="V3">
        <v>2.75E-2</v>
      </c>
      <c r="W3">
        <v>2.69E-2</v>
      </c>
      <c r="X3">
        <v>-0.44700000000000001</v>
      </c>
    </row>
    <row r="4" spans="1:24" x14ac:dyDescent="0.25">
      <c r="A4" t="s">
        <v>8</v>
      </c>
      <c r="B4">
        <f>AVERAGE(C4:E4)</f>
        <v>2.3166666666666665E-2</v>
      </c>
      <c r="C4">
        <v>2.3099999999999999E-2</v>
      </c>
      <c r="D4">
        <v>2.3300000000000001E-2</v>
      </c>
      <c r="E4">
        <v>2.3099999999999999E-2</v>
      </c>
      <c r="F4" s="1">
        <v>5</v>
      </c>
      <c r="G4">
        <v>0.32929999999999998</v>
      </c>
      <c r="H4">
        <f t="shared" si="0"/>
        <v>2.4366666666666665E-2</v>
      </c>
      <c r="I4">
        <v>2.4299999999999999E-2</v>
      </c>
      <c r="J4">
        <v>2.4500000000000001E-2</v>
      </c>
      <c r="K4">
        <v>2.4299999999999999E-2</v>
      </c>
      <c r="L4">
        <v>-1.3440000000000001</v>
      </c>
      <c r="M4" t="s">
        <v>11</v>
      </c>
      <c r="N4">
        <f>AVERAGE(O4:Q4)</f>
        <v>2.7433333333333334E-2</v>
      </c>
      <c r="O4">
        <v>2.75E-2</v>
      </c>
      <c r="P4">
        <v>2.75E-2</v>
      </c>
      <c r="Q4">
        <v>2.7300000000000001E-2</v>
      </c>
      <c r="R4" s="1">
        <v>5</v>
      </c>
      <c r="S4">
        <v>0.2727</v>
      </c>
      <c r="T4">
        <f t="shared" si="1"/>
        <v>2.4533333333333334E-2</v>
      </c>
      <c r="U4">
        <v>2.4500000000000001E-2</v>
      </c>
      <c r="V4">
        <v>2.4299999999999999E-2</v>
      </c>
      <c r="W4">
        <v>2.4799999999999999E-2</v>
      </c>
      <c r="X4">
        <v>-1.284</v>
      </c>
    </row>
    <row r="5" spans="1:24" x14ac:dyDescent="0.25">
      <c r="F5" s="1">
        <v>3</v>
      </c>
      <c r="G5">
        <v>0.32790000000000002</v>
      </c>
      <c r="H5">
        <f t="shared" si="0"/>
        <v>2.5333333333333333E-2</v>
      </c>
      <c r="I5">
        <v>2.5399999999999999E-2</v>
      </c>
      <c r="J5">
        <v>2.52E-2</v>
      </c>
      <c r="K5">
        <v>2.5399999999999999E-2</v>
      </c>
      <c r="L5">
        <v>-1.7509999999999999</v>
      </c>
      <c r="R5" s="1">
        <v>3</v>
      </c>
      <c r="S5">
        <v>0.26669999999999999</v>
      </c>
      <c r="T5">
        <f t="shared" si="1"/>
        <v>2.3966666666666667E-2</v>
      </c>
      <c r="U5">
        <v>2.3900000000000001E-2</v>
      </c>
      <c r="V5">
        <v>2.41E-2</v>
      </c>
      <c r="W5">
        <v>2.3900000000000001E-2</v>
      </c>
      <c r="X5">
        <v>-1.6659999999999999</v>
      </c>
    </row>
    <row r="6" spans="1:24" x14ac:dyDescent="0.25">
      <c r="F6" s="1">
        <v>1</v>
      </c>
      <c r="G6">
        <v>0.32369999999999999</v>
      </c>
      <c r="H6">
        <f t="shared" si="0"/>
        <v>2.5466666666666665E-2</v>
      </c>
      <c r="I6">
        <v>2.5399999999999999E-2</v>
      </c>
      <c r="J6">
        <v>2.5600000000000001E-2</v>
      </c>
      <c r="K6">
        <v>2.5399999999999999E-2</v>
      </c>
      <c r="L6">
        <v>-2.35</v>
      </c>
      <c r="R6" s="1">
        <v>1</v>
      </c>
      <c r="S6">
        <v>0.26650000000000001</v>
      </c>
      <c r="T6">
        <f t="shared" si="1"/>
        <v>2.3233333333333332E-2</v>
      </c>
      <c r="U6">
        <v>2.3099999999999999E-2</v>
      </c>
      <c r="V6">
        <v>2.35E-2</v>
      </c>
      <c r="W6">
        <v>2.3099999999999999E-2</v>
      </c>
      <c r="X6">
        <v>-2.2200000000000002</v>
      </c>
    </row>
    <row r="7" spans="1:24" x14ac:dyDescent="0.25">
      <c r="F7" s="1">
        <v>0.5</v>
      </c>
      <c r="G7">
        <v>0.32540000000000002</v>
      </c>
      <c r="H7">
        <f t="shared" si="0"/>
        <v>2.513333333333333E-2</v>
      </c>
      <c r="I7">
        <v>2.52E-2</v>
      </c>
      <c r="J7">
        <v>2.52E-2</v>
      </c>
      <c r="K7">
        <v>2.5000000000000001E-2</v>
      </c>
      <c r="L7">
        <v>-2.54</v>
      </c>
      <c r="R7" s="1">
        <v>0.5</v>
      </c>
      <c r="S7">
        <v>0.2631</v>
      </c>
      <c r="T7">
        <f t="shared" si="1"/>
        <v>2.2533333333333332E-2</v>
      </c>
      <c r="U7">
        <v>2.2599999999999999E-2</v>
      </c>
      <c r="V7">
        <v>2.2599999999999999E-2</v>
      </c>
      <c r="W7">
        <v>2.24E-2</v>
      </c>
      <c r="X7">
        <v>-2.4</v>
      </c>
    </row>
    <row r="8" spans="1:24" x14ac:dyDescent="0.25">
      <c r="F8" s="1">
        <v>0</v>
      </c>
      <c r="G8">
        <v>0.3266</v>
      </c>
      <c r="H8">
        <f t="shared" si="0"/>
        <v>2.4866666666666665E-2</v>
      </c>
      <c r="I8">
        <v>2.5000000000000001E-2</v>
      </c>
      <c r="J8">
        <v>2.4799999999999999E-2</v>
      </c>
      <c r="K8">
        <v>2.4799999999999999E-2</v>
      </c>
      <c r="L8">
        <v>-2.76</v>
      </c>
      <c r="R8" s="1">
        <v>0</v>
      </c>
      <c r="S8">
        <v>0.2641</v>
      </c>
      <c r="T8">
        <f t="shared" si="1"/>
        <v>2.1599999999999998E-2</v>
      </c>
      <c r="U8">
        <v>2.1600000000000001E-2</v>
      </c>
      <c r="V8">
        <v>2.1600000000000001E-2</v>
      </c>
      <c r="W8">
        <v>2.1600000000000001E-2</v>
      </c>
      <c r="X8">
        <v>-2.59</v>
      </c>
    </row>
    <row r="9" spans="1:24" x14ac:dyDescent="0.25">
      <c r="F9" s="1">
        <v>-0.5</v>
      </c>
      <c r="G9">
        <v>0.32700000000000001</v>
      </c>
      <c r="H9">
        <f>AVERAGE(I9:K9)</f>
        <v>2.4299999999999999E-2</v>
      </c>
      <c r="I9">
        <v>2.4299999999999999E-2</v>
      </c>
      <c r="J9">
        <v>2.4500000000000001E-2</v>
      </c>
      <c r="K9">
        <v>2.41E-2</v>
      </c>
      <c r="L9">
        <v>-3.01</v>
      </c>
      <c r="R9" s="1">
        <v>-0.5</v>
      </c>
      <c r="S9">
        <v>0.26440000000000002</v>
      </c>
      <c r="T9">
        <f t="shared" si="1"/>
        <v>2.0433333333333335E-2</v>
      </c>
      <c r="U9">
        <v>2.0500000000000001E-2</v>
      </c>
      <c r="V9">
        <v>2.0299999999999999E-2</v>
      </c>
      <c r="W9">
        <v>2.0500000000000001E-2</v>
      </c>
      <c r="X9">
        <v>-2.8</v>
      </c>
    </row>
    <row r="10" spans="1:24" x14ac:dyDescent="0.25">
      <c r="R10" s="1"/>
    </row>
    <row r="11" spans="1:24" x14ac:dyDescent="0.25">
      <c r="R11" s="1"/>
    </row>
    <row r="12" spans="1:24" x14ac:dyDescent="0.25">
      <c r="R12" s="1"/>
    </row>
    <row r="13" spans="1:24" x14ac:dyDescent="0.25">
      <c r="R13" s="1"/>
    </row>
    <row r="14" spans="1:24" x14ac:dyDescent="0.25">
      <c r="A14" t="s">
        <v>10</v>
      </c>
      <c r="C14" s="2" t="s">
        <v>9</v>
      </c>
      <c r="F14" s="1" t="s">
        <v>7</v>
      </c>
      <c r="G14" t="s">
        <v>4</v>
      </c>
      <c r="H14" t="s">
        <v>5</v>
      </c>
      <c r="I14">
        <v>1</v>
      </c>
      <c r="J14">
        <v>2</v>
      </c>
      <c r="K14">
        <v>3</v>
      </c>
      <c r="L14" t="s">
        <v>6</v>
      </c>
      <c r="M14" t="s">
        <v>10</v>
      </c>
      <c r="O14" s="2" t="s">
        <v>9</v>
      </c>
      <c r="R14" s="1" t="s">
        <v>7</v>
      </c>
      <c r="S14" t="s">
        <v>4</v>
      </c>
      <c r="T14" t="s">
        <v>5</v>
      </c>
      <c r="U14">
        <v>1</v>
      </c>
      <c r="V14">
        <v>2</v>
      </c>
      <c r="W14">
        <v>3</v>
      </c>
      <c r="X14" t="s">
        <v>6</v>
      </c>
    </row>
    <row r="15" spans="1:24" x14ac:dyDescent="0.25">
      <c r="B15" t="s">
        <v>2</v>
      </c>
      <c r="C15">
        <v>1</v>
      </c>
      <c r="D15">
        <v>2</v>
      </c>
      <c r="E15">
        <v>3</v>
      </c>
      <c r="F15" s="1">
        <v>25</v>
      </c>
      <c r="G15">
        <v>0.3453</v>
      </c>
      <c r="H15">
        <f>AVERAGE(I15:K15)</f>
        <v>2.2066666666666668E-2</v>
      </c>
      <c r="I15">
        <v>2.2200000000000001E-2</v>
      </c>
      <c r="J15">
        <v>2.1999999999999999E-2</v>
      </c>
      <c r="K15">
        <v>2.1999999999999999E-2</v>
      </c>
      <c r="L15">
        <v>0.22900000000000001</v>
      </c>
      <c r="N15" t="s">
        <v>2</v>
      </c>
      <c r="O15">
        <v>1</v>
      </c>
      <c r="P15">
        <v>2</v>
      </c>
      <c r="Q15">
        <v>3</v>
      </c>
      <c r="R15" s="1">
        <v>25</v>
      </c>
      <c r="S15">
        <v>0.34229999999999999</v>
      </c>
      <c r="T15">
        <f>AVERAGE(U15:W15)</f>
        <v>2.7933333333333334E-2</v>
      </c>
      <c r="U15">
        <v>2.8000000000000001E-2</v>
      </c>
      <c r="V15">
        <v>2.8000000000000001E-2</v>
      </c>
      <c r="W15">
        <v>2.7799999999999998E-2</v>
      </c>
      <c r="X15">
        <v>0.22900000000000001</v>
      </c>
    </row>
    <row r="16" spans="1:24" x14ac:dyDescent="0.25">
      <c r="A16" t="s">
        <v>0</v>
      </c>
      <c r="C16" t="s">
        <v>1</v>
      </c>
      <c r="D16">
        <v>0.61639999999999995</v>
      </c>
      <c r="E16">
        <v>0.61580000000000001</v>
      </c>
      <c r="F16" s="1">
        <v>15</v>
      </c>
      <c r="G16">
        <v>0.34150000000000003</v>
      </c>
      <c r="H16">
        <f t="shared" ref="H16:H22" si="2">AVERAGE(I16:K16)</f>
        <v>2.1500000000000002E-2</v>
      </c>
      <c r="I16">
        <v>2.1600000000000001E-2</v>
      </c>
      <c r="J16">
        <v>2.1299999999999999E-2</v>
      </c>
      <c r="K16">
        <v>2.1600000000000001E-2</v>
      </c>
      <c r="L16">
        <v>0.53400000000000003</v>
      </c>
      <c r="M16" t="s">
        <v>0</v>
      </c>
      <c r="O16" t="s">
        <v>1</v>
      </c>
      <c r="P16">
        <v>0.61639999999999995</v>
      </c>
      <c r="Q16">
        <v>0.61580000000000001</v>
      </c>
      <c r="R16" s="1">
        <v>15</v>
      </c>
      <c r="S16">
        <v>0.3357</v>
      </c>
      <c r="T16">
        <f t="shared" ref="T16:T22" si="3">AVERAGE(U16:W16)</f>
        <v>2.8533333333333338E-2</v>
      </c>
      <c r="U16">
        <v>2.86E-2</v>
      </c>
      <c r="V16">
        <v>2.86E-2</v>
      </c>
      <c r="W16">
        <v>2.8400000000000002E-2</v>
      </c>
      <c r="X16">
        <v>0.53400000000000003</v>
      </c>
    </row>
    <row r="17" spans="1:24" x14ac:dyDescent="0.25">
      <c r="A17" t="s">
        <v>8</v>
      </c>
      <c r="B17">
        <f>AVERAGE(C17:E17)</f>
        <v>2.2066666666666668E-2</v>
      </c>
      <c r="C17">
        <v>2.2200000000000001E-2</v>
      </c>
      <c r="D17">
        <v>2.1999999999999999E-2</v>
      </c>
      <c r="E17">
        <v>2.1999999999999999E-2</v>
      </c>
      <c r="F17" s="1">
        <v>5</v>
      </c>
      <c r="G17">
        <v>0.34499999999999997</v>
      </c>
      <c r="H17">
        <f t="shared" si="2"/>
        <v>1.9733333333333335E-2</v>
      </c>
      <c r="I17">
        <v>1.9800000000000002E-2</v>
      </c>
      <c r="J17">
        <v>1.9599999999999999E-2</v>
      </c>
      <c r="K17">
        <v>1.9800000000000002E-2</v>
      </c>
      <c r="L17">
        <v>1.696</v>
      </c>
      <c r="M17" t="s">
        <v>11</v>
      </c>
      <c r="N17">
        <f>AVERAGE(O17:Q17)</f>
        <v>2.7933333333333334E-2</v>
      </c>
      <c r="O17">
        <v>2.8000000000000001E-2</v>
      </c>
      <c r="P17">
        <v>2.8000000000000001E-2</v>
      </c>
      <c r="Q17">
        <v>2.7799999999999998E-2</v>
      </c>
      <c r="R17" s="1">
        <v>5</v>
      </c>
      <c r="S17">
        <v>0.3332</v>
      </c>
      <c r="T17">
        <f t="shared" si="3"/>
        <v>2.9833333333333333E-2</v>
      </c>
      <c r="U17">
        <v>2.9899999999999999E-2</v>
      </c>
      <c r="V17">
        <v>2.9700000000000001E-2</v>
      </c>
      <c r="W17">
        <v>2.9899999999999999E-2</v>
      </c>
      <c r="X17">
        <v>1.696</v>
      </c>
    </row>
    <row r="18" spans="1:24" x14ac:dyDescent="0.25">
      <c r="F18" s="1">
        <v>4</v>
      </c>
      <c r="G18">
        <v>0.34549999999999997</v>
      </c>
      <c r="H18">
        <f t="shared" si="2"/>
        <v>1.9133333333333332E-2</v>
      </c>
      <c r="I18">
        <v>1.9199999999999998E-2</v>
      </c>
      <c r="J18">
        <v>1.9E-2</v>
      </c>
      <c r="K18">
        <v>1.9199999999999998E-2</v>
      </c>
      <c r="L18">
        <v>1.958</v>
      </c>
      <c r="R18" s="1">
        <v>4</v>
      </c>
      <c r="S18">
        <v>0.3322</v>
      </c>
      <c r="T18">
        <f t="shared" si="3"/>
        <v>2.9833333333333333E-2</v>
      </c>
      <c r="U18">
        <v>2.9899999999999999E-2</v>
      </c>
      <c r="V18">
        <v>2.9899999999999999E-2</v>
      </c>
      <c r="W18">
        <v>2.9700000000000001E-2</v>
      </c>
      <c r="X18">
        <v>1.958</v>
      </c>
    </row>
    <row r="19" spans="1:24" x14ac:dyDescent="0.25">
      <c r="F19" s="1">
        <v>3</v>
      </c>
      <c r="G19">
        <v>0.34300000000000003</v>
      </c>
      <c r="H19">
        <f t="shared" si="2"/>
        <v>1.8233333333333334E-2</v>
      </c>
      <c r="I19">
        <v>1.83E-2</v>
      </c>
      <c r="J19">
        <v>1.8100000000000002E-2</v>
      </c>
      <c r="K19">
        <v>1.83E-2</v>
      </c>
      <c r="L19">
        <v>2.29</v>
      </c>
      <c r="R19" s="1">
        <v>3</v>
      </c>
      <c r="S19">
        <v>0.33450000000000002</v>
      </c>
      <c r="T19">
        <f t="shared" si="3"/>
        <v>3.0166666666666665E-2</v>
      </c>
      <c r="U19">
        <v>3.0099999999999998E-2</v>
      </c>
      <c r="V19">
        <v>3.0099999999999998E-2</v>
      </c>
      <c r="W19">
        <v>3.0300000000000001E-2</v>
      </c>
      <c r="X19">
        <v>2.29</v>
      </c>
    </row>
    <row r="20" spans="1:24" x14ac:dyDescent="0.25">
      <c r="F20" s="1">
        <v>2.5</v>
      </c>
      <c r="G20">
        <v>0.34250000000000003</v>
      </c>
      <c r="H20">
        <f t="shared" si="2"/>
        <v>1.7566666666666668E-2</v>
      </c>
      <c r="I20">
        <v>1.77E-2</v>
      </c>
      <c r="J20">
        <v>1.7500000000000002E-2</v>
      </c>
      <c r="K20">
        <v>1.7500000000000002E-2</v>
      </c>
      <c r="L20">
        <v>2.48</v>
      </c>
      <c r="R20" s="1">
        <v>2.5</v>
      </c>
      <c r="S20">
        <v>0.3256</v>
      </c>
      <c r="T20">
        <f t="shared" si="3"/>
        <v>3.043333333333333E-2</v>
      </c>
      <c r="U20">
        <v>3.0499999999999999E-2</v>
      </c>
      <c r="V20">
        <v>3.0499999999999999E-2</v>
      </c>
      <c r="W20">
        <v>3.0300000000000001E-2</v>
      </c>
      <c r="X20">
        <v>2.48</v>
      </c>
    </row>
    <row r="21" spans="1:24" x14ac:dyDescent="0.25">
      <c r="F21" s="1">
        <v>2</v>
      </c>
      <c r="G21">
        <v>0.34439999999999998</v>
      </c>
      <c r="H21">
        <f t="shared" si="2"/>
        <v>1.7166666666666667E-2</v>
      </c>
      <c r="I21">
        <v>1.7100000000000001E-2</v>
      </c>
      <c r="J21">
        <v>1.7100000000000001E-2</v>
      </c>
      <c r="K21">
        <v>1.7299999999999999E-2</v>
      </c>
      <c r="L21">
        <v>2.69</v>
      </c>
      <c r="R21" s="1">
        <v>2</v>
      </c>
      <c r="S21">
        <v>0.3221</v>
      </c>
      <c r="T21">
        <f t="shared" si="3"/>
        <v>3.1199999999999995E-2</v>
      </c>
      <c r="U21">
        <v>3.1199999999999999E-2</v>
      </c>
      <c r="V21">
        <v>3.1199999999999999E-2</v>
      </c>
      <c r="W21">
        <v>3.1199999999999999E-2</v>
      </c>
      <c r="X21">
        <v>2.69</v>
      </c>
    </row>
    <row r="22" spans="1:24" x14ac:dyDescent="0.25">
      <c r="F22" s="1">
        <v>1.5</v>
      </c>
      <c r="G22">
        <v>0.34329999999999999</v>
      </c>
      <c r="H22">
        <f t="shared" si="2"/>
        <v>1.6666666666666666E-2</v>
      </c>
      <c r="I22">
        <v>1.6799999999999999E-2</v>
      </c>
      <c r="J22">
        <v>1.66E-2</v>
      </c>
      <c r="K22">
        <v>1.66E-2</v>
      </c>
      <c r="L22">
        <v>2.92</v>
      </c>
      <c r="R22" s="1">
        <v>1.5</v>
      </c>
      <c r="S22">
        <v>0.32740000000000002</v>
      </c>
      <c r="T22">
        <f t="shared" si="3"/>
        <v>3.1800000000000002E-2</v>
      </c>
      <c r="U22">
        <v>3.1800000000000002E-2</v>
      </c>
      <c r="V22">
        <v>3.1600000000000003E-2</v>
      </c>
      <c r="W22">
        <v>3.2000000000000001E-2</v>
      </c>
      <c r="X22">
        <v>2.92</v>
      </c>
    </row>
    <row r="24" spans="1:24" x14ac:dyDescent="0.25">
      <c r="P24" t="s">
        <v>14</v>
      </c>
    </row>
    <row r="25" spans="1:24" x14ac:dyDescent="0.25">
      <c r="P25" t="s">
        <v>13</v>
      </c>
      <c r="R25" t="s">
        <v>37</v>
      </c>
      <c r="T25" t="s">
        <v>37</v>
      </c>
    </row>
    <row r="26" spans="1:24" x14ac:dyDescent="0.25">
      <c r="P26">
        <f>ASIN(SQRT(ABS($H2-$B$4)/$B$3))</f>
        <v>0</v>
      </c>
      <c r="R26" s="1">
        <v>28</v>
      </c>
      <c r="S26">
        <v>0.20499999999999999</v>
      </c>
      <c r="T26">
        <f>2.5+$R15-1.35</f>
        <v>26.15</v>
      </c>
      <c r="U26">
        <f>(-1)*AVERAGE($X15,$L15)</f>
        <v>-0.22900000000000001</v>
      </c>
    </row>
    <row r="27" spans="1:24" x14ac:dyDescent="0.25">
      <c r="P27">
        <f t="shared" ref="P27:P33" si="4">ASIN(SQRT(ABS($H3-$B$4)/$B$3))</f>
        <v>5.6980291313168193E-4</v>
      </c>
      <c r="R27" s="1">
        <v>18</v>
      </c>
      <c r="S27">
        <v>0.502</v>
      </c>
      <c r="T27">
        <f t="shared" ref="T27:T33" si="5">2.5+$R16-1.35</f>
        <v>16.149999999999999</v>
      </c>
      <c r="U27">
        <f t="shared" ref="U27:U33" si="6">(-1)*AVERAGE($X16,$L16)</f>
        <v>-0.53400000000000003</v>
      </c>
    </row>
    <row r="28" spans="1:24" x14ac:dyDescent="0.25">
      <c r="P28">
        <f t="shared" si="4"/>
        <v>1.3957267687559982E-3</v>
      </c>
      <c r="R28" s="1">
        <v>8</v>
      </c>
      <c r="S28">
        <v>1.3440000000000001</v>
      </c>
      <c r="T28">
        <f t="shared" si="5"/>
        <v>6.15</v>
      </c>
      <c r="U28">
        <f t="shared" si="6"/>
        <v>-1.696</v>
      </c>
    </row>
    <row r="29" spans="1:24" x14ac:dyDescent="0.25">
      <c r="P29">
        <f t="shared" si="4"/>
        <v>1.8754519831659453E-3</v>
      </c>
      <c r="R29" s="1">
        <v>6</v>
      </c>
      <c r="S29">
        <v>1.7509999999999999</v>
      </c>
      <c r="T29">
        <f t="shared" si="5"/>
        <v>5.15</v>
      </c>
      <c r="U29">
        <f t="shared" si="6"/>
        <v>-1.958</v>
      </c>
    </row>
    <row r="30" spans="1:24" x14ac:dyDescent="0.25">
      <c r="P30">
        <f t="shared" si="4"/>
        <v>1.9322967889997945E-3</v>
      </c>
      <c r="R30" s="1">
        <v>4</v>
      </c>
      <c r="S30">
        <v>2.35</v>
      </c>
      <c r="T30">
        <f t="shared" si="5"/>
        <v>4.1500000000000004</v>
      </c>
      <c r="U30">
        <f t="shared" si="6"/>
        <v>-2.29</v>
      </c>
    </row>
    <row r="31" spans="1:24" x14ac:dyDescent="0.25">
      <c r="P31">
        <f t="shared" si="4"/>
        <v>1.78679715980802E-3</v>
      </c>
      <c r="R31" s="1">
        <v>3.5</v>
      </c>
      <c r="S31">
        <v>2.54</v>
      </c>
      <c r="T31">
        <f t="shared" si="5"/>
        <v>3.65</v>
      </c>
      <c r="U31">
        <f t="shared" si="6"/>
        <v>-2.48</v>
      </c>
    </row>
    <row r="32" spans="1:24" x14ac:dyDescent="0.25">
      <c r="P32">
        <f t="shared" si="4"/>
        <v>1.6612473622149404E-3</v>
      </c>
      <c r="R32" s="1">
        <v>3</v>
      </c>
      <c r="S32">
        <v>2.76</v>
      </c>
      <c r="T32">
        <f t="shared" si="5"/>
        <v>3.15</v>
      </c>
      <c r="U32">
        <f t="shared" si="6"/>
        <v>-2.69</v>
      </c>
    </row>
    <row r="33" spans="16:21" x14ac:dyDescent="0.25">
      <c r="P33">
        <f t="shared" si="4"/>
        <v>1.3564025833611793E-3</v>
      </c>
      <c r="R33" s="1">
        <v>2.5</v>
      </c>
      <c r="S33">
        <v>3.01</v>
      </c>
      <c r="T33">
        <f t="shared" si="5"/>
        <v>2.65</v>
      </c>
      <c r="U33">
        <f t="shared" si="6"/>
        <v>-2.92</v>
      </c>
    </row>
    <row r="35" spans="16:21" x14ac:dyDescent="0.25">
      <c r="R35" s="1">
        <v>28.4</v>
      </c>
      <c r="S35">
        <v>0.29399999999999998</v>
      </c>
    </row>
    <row r="36" spans="16:21" x14ac:dyDescent="0.25">
      <c r="R36" s="1">
        <v>18.399999999999999</v>
      </c>
      <c r="S36">
        <v>0.44700000000000001</v>
      </c>
    </row>
    <row r="37" spans="16:21" x14ac:dyDescent="0.25">
      <c r="R37" s="1">
        <v>8.4</v>
      </c>
      <c r="S37">
        <v>1.284</v>
      </c>
    </row>
    <row r="38" spans="16:21" x14ac:dyDescent="0.25">
      <c r="R38" s="1">
        <v>6.4</v>
      </c>
      <c r="S38">
        <v>1.6659999999999999</v>
      </c>
    </row>
    <row r="39" spans="16:21" x14ac:dyDescent="0.25">
      <c r="R39" s="1">
        <v>4.4000000000000004</v>
      </c>
      <c r="S39">
        <v>2.2200000000000002</v>
      </c>
    </row>
    <row r="40" spans="16:21" x14ac:dyDescent="0.25">
      <c r="R40" s="1">
        <v>3.9</v>
      </c>
      <c r="S40">
        <v>2.4</v>
      </c>
    </row>
    <row r="41" spans="16:21" x14ac:dyDescent="0.25">
      <c r="R41" s="1">
        <v>3.4</v>
      </c>
      <c r="S41">
        <v>2.59</v>
      </c>
    </row>
    <row r="42" spans="16:21" x14ac:dyDescent="0.25">
      <c r="R42" s="1">
        <v>2.9</v>
      </c>
      <c r="S42">
        <v>2.8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3"/>
  <sheetViews>
    <sheetView tabSelected="1" topLeftCell="E1" workbookViewId="0">
      <selection activeCell="O22" sqref="O22"/>
    </sheetView>
  </sheetViews>
  <sheetFormatPr defaultRowHeight="15" x14ac:dyDescent="0.25"/>
  <cols>
    <col min="5" max="5" width="17.7109375" bestFit="1" customWidth="1"/>
    <col min="6" max="6" width="13.85546875" bestFit="1" customWidth="1"/>
    <col min="11" max="11" width="10.140625" customWidth="1"/>
    <col min="12" max="13" width="13.85546875" bestFit="1" customWidth="1"/>
    <col min="15" max="15" width="11.140625" customWidth="1"/>
    <col min="17" max="17" width="11.140625" customWidth="1"/>
  </cols>
  <sheetData>
    <row r="1" spans="1:20" x14ac:dyDescent="0.25">
      <c r="A1" t="s">
        <v>15</v>
      </c>
      <c r="E1" t="s">
        <v>4</v>
      </c>
      <c r="F1" t="s">
        <v>5</v>
      </c>
      <c r="G1" t="s">
        <v>19</v>
      </c>
      <c r="I1" t="s">
        <v>17</v>
      </c>
      <c r="L1" t="s">
        <v>4</v>
      </c>
      <c r="M1" t="s">
        <v>5</v>
      </c>
      <c r="N1" t="s">
        <v>19</v>
      </c>
      <c r="P1" t="s">
        <v>20</v>
      </c>
      <c r="Q1" t="s">
        <v>21</v>
      </c>
      <c r="R1" t="s">
        <v>22</v>
      </c>
      <c r="S1" t="s">
        <v>23</v>
      </c>
      <c r="T1" t="s">
        <v>24</v>
      </c>
    </row>
    <row r="2" spans="1:20" x14ac:dyDescent="0.25">
      <c r="A2" t="s">
        <v>0</v>
      </c>
      <c r="B2">
        <v>615.99999999999989</v>
      </c>
      <c r="E2">
        <v>0.32429999999999998</v>
      </c>
      <c r="F2">
        <v>2.3166666666666665E-2</v>
      </c>
      <c r="G2">
        <f>ASIN(SQRT(ABS($F2-$B$3)/$B$2))*(180/PI())</f>
        <v>0</v>
      </c>
      <c r="I2" t="s">
        <v>11</v>
      </c>
      <c r="J2">
        <v>2.7433333333333334E-2</v>
      </c>
      <c r="L2">
        <v>0.28149999999999997</v>
      </c>
      <c r="M2">
        <v>2.76E-2</v>
      </c>
      <c r="N2">
        <f>ASIN(SQRT(ABS($M2-$J$2)/$B$2))*(180/PI())</f>
        <v>2.9802772713043414E-2</v>
      </c>
      <c r="O2">
        <v>0</v>
      </c>
      <c r="P2">
        <f>ASIN(SQRT(ABS($O2-$B$3)/$B$2))*(180/PI())</f>
        <v>0.35137169484655706</v>
      </c>
      <c r="Q2">
        <f>(-1)*$P$2 - $G2</f>
        <v>-0.35137169484655706</v>
      </c>
      <c r="R2">
        <f>(-1)*$P$3 + G12</f>
        <v>-0.34292822900899345</v>
      </c>
      <c r="S2">
        <f>$P$4 - $N2</f>
        <v>0.35255928501517614</v>
      </c>
      <c r="T2">
        <f>$P$5 + $N12</f>
        <v>0.38583084191080025</v>
      </c>
    </row>
    <row r="3" spans="1:20" x14ac:dyDescent="0.25">
      <c r="A3" t="s">
        <v>8</v>
      </c>
      <c r="B3">
        <v>2.3166666666666665E-2</v>
      </c>
      <c r="E3">
        <v>0.3271</v>
      </c>
      <c r="F3">
        <v>2.3366666666666664E-2</v>
      </c>
      <c r="G3">
        <f t="shared" ref="G3:G9" si="0">ASIN(SQRT(ABS($F3-$B$3)/$B$2))*(180/PI())</f>
        <v>3.2647302076704847E-2</v>
      </c>
      <c r="L3">
        <v>0.27250000000000002</v>
      </c>
      <c r="M3">
        <v>2.7166666666666662E-2</v>
      </c>
      <c r="N3">
        <f t="shared" ref="N3:N9" si="1">ASIN(SQRT(ABS($M3-$J$2)/$B$2))*(180/PI())</f>
        <v>3.7697857964577614E-2</v>
      </c>
      <c r="P3">
        <f>ASIN(SQRT(ABS($O2-$B$11)/$B$2))*(180/PI())</f>
        <v>0.34292822900899345</v>
      </c>
      <c r="Q3">
        <f t="shared" ref="Q3:Q9" si="2">(-1)*$P$2 - $G3</f>
        <v>-0.38401899692326191</v>
      </c>
      <c r="R3">
        <f t="shared" ref="R3:R9" si="3">(-1)*$P$3 + G13</f>
        <v>-0.2879746254659315</v>
      </c>
      <c r="S3">
        <f t="shared" ref="S3:S9" si="4">$P$4 - $N3</f>
        <v>0.34466419976364193</v>
      </c>
      <c r="T3">
        <f t="shared" ref="T3:T9" si="5">$P$5 + $N13</f>
        <v>0.44237763395748758</v>
      </c>
    </row>
    <row r="4" spans="1:20" x14ac:dyDescent="0.25">
      <c r="E4">
        <v>0.32929999999999998</v>
      </c>
      <c r="F4">
        <v>2.4366666666666665E-2</v>
      </c>
      <c r="G4">
        <f t="shared" si="0"/>
        <v>7.9969253203150514E-2</v>
      </c>
      <c r="L4">
        <v>0.2727</v>
      </c>
      <c r="M4">
        <v>2.4533333333333334E-2</v>
      </c>
      <c r="N4">
        <f t="shared" si="1"/>
        <v>0.1243173133837458</v>
      </c>
      <c r="P4">
        <f>ASIN(SQRT(ABS($O2-$J$2)/$B$2))*(180/PI())</f>
        <v>0.38236205772821957</v>
      </c>
      <c r="Q4">
        <f t="shared" si="2"/>
        <v>-0.43134094804970757</v>
      </c>
      <c r="R4">
        <f t="shared" si="3"/>
        <v>-0.23141639897042027</v>
      </c>
      <c r="S4">
        <f t="shared" si="4"/>
        <v>0.25804474434447378</v>
      </c>
      <c r="T4">
        <f t="shared" si="5"/>
        <v>0.48645663123475347</v>
      </c>
    </row>
    <row r="5" spans="1:20" x14ac:dyDescent="0.25">
      <c r="E5">
        <v>0.32790000000000002</v>
      </c>
      <c r="F5">
        <v>2.5333333333333333E-2</v>
      </c>
      <c r="G5">
        <f t="shared" si="0"/>
        <v>0.10745548331484898</v>
      </c>
      <c r="L5">
        <v>0.26669999999999999</v>
      </c>
      <c r="M5">
        <v>2.3966666666666667E-2</v>
      </c>
      <c r="N5">
        <f t="shared" si="1"/>
        <v>0.13592167754775841</v>
      </c>
      <c r="P5">
        <f>ASIN(SQRT(ABS($O2-$J$11)/$B$2))*(180/PI())</f>
        <v>0.38583084191080025</v>
      </c>
      <c r="Q5">
        <f t="shared" si="2"/>
        <v>-0.45882717816140606</v>
      </c>
      <c r="R5">
        <f t="shared" si="3"/>
        <v>-0.21789848853119254</v>
      </c>
      <c r="S5">
        <f t="shared" si="4"/>
        <v>0.24644038018046116</v>
      </c>
      <c r="T5">
        <f t="shared" si="5"/>
        <v>0.48645663123475347</v>
      </c>
    </row>
    <row r="6" spans="1:20" x14ac:dyDescent="0.25">
      <c r="E6">
        <v>0.32369999999999999</v>
      </c>
      <c r="F6">
        <v>2.5466666666666665E-2</v>
      </c>
      <c r="G6">
        <f t="shared" si="0"/>
        <v>0.11071245077636918</v>
      </c>
      <c r="L6">
        <v>0.26650000000000001</v>
      </c>
      <c r="M6">
        <v>2.3233333333333332E-2</v>
      </c>
      <c r="N6">
        <f t="shared" si="1"/>
        <v>0.14960889491731433</v>
      </c>
      <c r="Q6">
        <f t="shared" si="2"/>
        <v>-0.46208414562292621</v>
      </c>
      <c r="R6">
        <f t="shared" si="3"/>
        <v>-0.19999901035452819</v>
      </c>
      <c r="S6">
        <f t="shared" si="4"/>
        <v>0.23275316281090525</v>
      </c>
      <c r="T6">
        <f t="shared" si="5"/>
        <v>0.49492696380728185</v>
      </c>
    </row>
    <row r="7" spans="1:20" x14ac:dyDescent="0.25">
      <c r="E7">
        <v>0.32540000000000002</v>
      </c>
      <c r="F7">
        <v>2.513333333333333E-2</v>
      </c>
      <c r="G7">
        <f t="shared" si="0"/>
        <v>0.10237593610296203</v>
      </c>
      <c r="L7">
        <v>0.2631</v>
      </c>
      <c r="M7">
        <v>2.2533333333333332E-2</v>
      </c>
      <c r="N7">
        <f t="shared" si="1"/>
        <v>0.16159610629456334</v>
      </c>
      <c r="Q7">
        <f t="shared" si="2"/>
        <v>-0.45374763094951909</v>
      </c>
      <c r="R7">
        <f t="shared" si="3"/>
        <v>-0.18806829780856729</v>
      </c>
      <c r="S7">
        <f t="shared" si="4"/>
        <v>0.22076595143365624</v>
      </c>
      <c r="T7">
        <f t="shared" si="5"/>
        <v>0.5012565571690849</v>
      </c>
    </row>
    <row r="8" spans="1:20" x14ac:dyDescent="0.25">
      <c r="E8">
        <v>0.3266</v>
      </c>
      <c r="F8">
        <v>2.4866666666666665E-2</v>
      </c>
      <c r="G8">
        <f t="shared" si="0"/>
        <v>9.5182462582156832E-2</v>
      </c>
      <c r="L8">
        <v>0.2641</v>
      </c>
      <c r="M8">
        <v>2.1599999999999998E-2</v>
      </c>
      <c r="N8">
        <f t="shared" si="1"/>
        <v>0.17631585145423767</v>
      </c>
      <c r="Q8">
        <f t="shared" si="2"/>
        <v>-0.4465541574287139</v>
      </c>
      <c r="R8">
        <f t="shared" si="3"/>
        <v>-0.18133212271443011</v>
      </c>
      <c r="S8">
        <f t="shared" si="4"/>
        <v>0.2060462062739819</v>
      </c>
      <c r="T8">
        <f t="shared" si="5"/>
        <v>0.51777345188327661</v>
      </c>
    </row>
    <row r="9" spans="1:20" x14ac:dyDescent="0.25">
      <c r="E9">
        <v>0.32700000000000001</v>
      </c>
      <c r="F9">
        <v>2.4299999999999999E-2</v>
      </c>
      <c r="G9">
        <f t="shared" si="0"/>
        <v>7.7716143347237393E-2</v>
      </c>
      <c r="L9">
        <v>0.26440000000000002</v>
      </c>
      <c r="M9">
        <v>2.0433333333333335E-2</v>
      </c>
      <c r="N9">
        <f t="shared" si="1"/>
        <v>0.19314439914218573</v>
      </c>
      <c r="Q9">
        <f t="shared" si="2"/>
        <v>-0.42908783819379448</v>
      </c>
      <c r="R9">
        <f t="shared" si="3"/>
        <v>-0.17328763255582524</v>
      </c>
      <c r="S9">
        <f t="shared" si="4"/>
        <v>0.18921765858603384</v>
      </c>
      <c r="T9">
        <f t="shared" si="5"/>
        <v>0.52938014814948142</v>
      </c>
    </row>
    <row r="10" spans="1:20" x14ac:dyDescent="0.25">
      <c r="A10" t="s">
        <v>16</v>
      </c>
      <c r="I10" t="s">
        <v>18</v>
      </c>
    </row>
    <row r="11" spans="1:20" x14ac:dyDescent="0.25">
      <c r="A11" t="s">
        <v>8</v>
      </c>
      <c r="B11">
        <v>2.2066666666666668E-2</v>
      </c>
      <c r="E11" t="s">
        <v>4</v>
      </c>
      <c r="F11" t="s">
        <v>5</v>
      </c>
      <c r="G11" t="s">
        <v>19</v>
      </c>
      <c r="I11" t="s">
        <v>11</v>
      </c>
      <c r="J11">
        <v>2.7933333333333334E-2</v>
      </c>
      <c r="L11" t="s">
        <v>4</v>
      </c>
      <c r="M11" t="s">
        <v>5</v>
      </c>
      <c r="N11" t="s">
        <v>19</v>
      </c>
      <c r="P11" t="s">
        <v>28</v>
      </c>
      <c r="Q11" t="s">
        <v>26</v>
      </c>
      <c r="R11" t="s">
        <v>22</v>
      </c>
      <c r="S11" t="s">
        <v>27</v>
      </c>
      <c r="T11" t="s">
        <v>24</v>
      </c>
    </row>
    <row r="12" spans="1:20" x14ac:dyDescent="0.25">
      <c r="E12">
        <v>0.3453</v>
      </c>
      <c r="F12">
        <v>2.2066666666666668E-2</v>
      </c>
      <c r="G12">
        <f>ASIN(SQRT(ABS($F12-$B$11)/$B$2))*(180/PI())</f>
        <v>0</v>
      </c>
      <c r="L12">
        <v>0.34229999999999999</v>
      </c>
      <c r="M12">
        <v>2.7933333333333334E-2</v>
      </c>
      <c r="N12">
        <f>ASIN(SQRT(ABS($M12-$J$11)/$B$2))*(180/PI())</f>
        <v>0</v>
      </c>
      <c r="Q12">
        <f t="shared" ref="Q12:Q19" si="6">$F2/$E2</f>
        <v>7.1435913249049229E-2</v>
      </c>
      <c r="R12">
        <f>$F12/$E12</f>
        <v>6.3905782411429676E-2</v>
      </c>
      <c r="S12">
        <f>$M2/$L2</f>
        <v>9.8046181172291302E-2</v>
      </c>
      <c r="T12">
        <f>$M12/$L12</f>
        <v>8.160483007108775E-2</v>
      </c>
    </row>
    <row r="13" spans="1:20" x14ac:dyDescent="0.25">
      <c r="E13">
        <v>0.34150000000000003</v>
      </c>
      <c r="F13">
        <v>2.1500000000000002E-2</v>
      </c>
      <c r="G13">
        <f t="shared" ref="G13:G19" si="7">ASIN(SQRT(ABS($F13-$B$11)/$B$2))*(180/PI())</f>
        <v>5.4953603543061946E-2</v>
      </c>
      <c r="L13">
        <v>0.3357</v>
      </c>
      <c r="M13">
        <v>2.8533333333333338E-2</v>
      </c>
      <c r="N13">
        <f t="shared" ref="N13:N17" si="8">ASIN(SQRT(ABS($M13-$J$11)/$B$2))*(180/PI())</f>
        <v>5.6546792046687319E-2</v>
      </c>
      <c r="Q13">
        <f t="shared" si="6"/>
        <v>7.1435850402527257E-2</v>
      </c>
      <c r="R13">
        <f t="shared" ref="R13:R18" si="9">$F13/$E13</f>
        <v>6.2957540263543194E-2</v>
      </c>
      <c r="S13">
        <f t="shared" ref="S13:S18" si="10">$M3/$L3</f>
        <v>9.9694189602446456E-2</v>
      </c>
      <c r="T13">
        <f t="shared" ref="T13:T18" si="11">$M13/$L13</f>
        <v>8.4996524674808865E-2</v>
      </c>
    </row>
    <row r="14" spans="1:20" x14ac:dyDescent="0.25">
      <c r="E14">
        <v>0.34499999999999997</v>
      </c>
      <c r="F14">
        <v>1.9733333333333335E-2</v>
      </c>
      <c r="G14">
        <f t="shared" si="7"/>
        <v>0.11151183003857316</v>
      </c>
      <c r="L14">
        <v>0.3332</v>
      </c>
      <c r="M14">
        <v>2.9833333333333333E-2</v>
      </c>
      <c r="N14">
        <f t="shared" si="8"/>
        <v>0.10062578932395322</v>
      </c>
      <c r="Q14">
        <f t="shared" si="6"/>
        <v>7.3995343658265003E-2</v>
      </c>
      <c r="R14">
        <f t="shared" si="9"/>
        <v>5.719806763285025E-2</v>
      </c>
      <c r="S14">
        <f t="shared" si="10"/>
        <v>8.9964552010756635E-2</v>
      </c>
      <c r="T14">
        <f t="shared" si="11"/>
        <v>8.9535814325730295E-2</v>
      </c>
    </row>
    <row r="15" spans="1:20" x14ac:dyDescent="0.25">
      <c r="E15">
        <v>0.34549999999999997</v>
      </c>
      <c r="F15">
        <v>1.9133333333333332E-2</v>
      </c>
      <c r="G15">
        <f t="shared" si="7"/>
        <v>0.12502974047780091</v>
      </c>
      <c r="L15">
        <v>0.3322</v>
      </c>
      <c r="M15">
        <v>2.9833333333333333E-2</v>
      </c>
      <c r="N15">
        <f t="shared" si="8"/>
        <v>0.10062578932395322</v>
      </c>
      <c r="Q15">
        <f t="shared" si="6"/>
        <v>7.7259327030598748E-2</v>
      </c>
      <c r="R15">
        <f t="shared" si="9"/>
        <v>5.5378678244090693E-2</v>
      </c>
      <c r="S15">
        <f t="shared" si="10"/>
        <v>8.9863767029121369E-2</v>
      </c>
      <c r="T15">
        <f t="shared" si="11"/>
        <v>8.9805338149709008E-2</v>
      </c>
    </row>
    <row r="16" spans="1:20" x14ac:dyDescent="0.25">
      <c r="E16">
        <v>0.34300000000000003</v>
      </c>
      <c r="F16">
        <v>1.8233333333333334E-2</v>
      </c>
      <c r="G16">
        <f t="shared" si="7"/>
        <v>0.14292921865446526</v>
      </c>
      <c r="L16">
        <v>0.33450000000000002</v>
      </c>
      <c r="M16">
        <v>3.0166666666666665E-2</v>
      </c>
      <c r="N16">
        <f t="shared" si="8"/>
        <v>0.10909612189648162</v>
      </c>
      <c r="Q16">
        <f t="shared" si="6"/>
        <v>7.8673669035114815E-2</v>
      </c>
      <c r="R16">
        <f t="shared" si="9"/>
        <v>5.3158406219630708E-2</v>
      </c>
      <c r="S16">
        <f t="shared" si="10"/>
        <v>8.7179487179487161E-2</v>
      </c>
      <c r="T16">
        <f t="shared" si="11"/>
        <v>9.0184354758345783E-2</v>
      </c>
    </row>
    <row r="17" spans="5:20" x14ac:dyDescent="0.25">
      <c r="E17">
        <v>0.34250000000000003</v>
      </c>
      <c r="F17">
        <v>1.7566666666666668E-2</v>
      </c>
      <c r="G17">
        <f t="shared" si="7"/>
        <v>0.15485993120042615</v>
      </c>
      <c r="L17">
        <v>0.3256</v>
      </c>
      <c r="M17">
        <v>3.043333333333333E-2</v>
      </c>
      <c r="N17">
        <f t="shared" si="8"/>
        <v>0.11542571525828461</v>
      </c>
      <c r="Q17">
        <f t="shared" si="6"/>
        <v>7.7238270846138074E-2</v>
      </c>
      <c r="R17">
        <f t="shared" si="9"/>
        <v>5.1289537712895378E-2</v>
      </c>
      <c r="S17">
        <f t="shared" si="10"/>
        <v>8.5645508678575955E-2</v>
      </c>
      <c r="T17">
        <f t="shared" si="11"/>
        <v>9.3468468468468457E-2</v>
      </c>
    </row>
    <row r="18" spans="5:20" x14ac:dyDescent="0.25">
      <c r="E18">
        <v>0.34439999999999998</v>
      </c>
      <c r="F18">
        <v>1.7166666666666667E-2</v>
      </c>
      <c r="G18">
        <f t="shared" si="7"/>
        <v>0.16159610629456334</v>
      </c>
      <c r="L18">
        <v>0.3221</v>
      </c>
      <c r="M18">
        <v>3.1199999999999995E-2</v>
      </c>
      <c r="N18">
        <f>ASIN(SQRT(ABS($M18-$J$11)/$B$2))*(180/PI())</f>
        <v>0.13194260997247631</v>
      </c>
      <c r="Q18">
        <f t="shared" si="6"/>
        <v>7.6137987344355992E-2</v>
      </c>
      <c r="R18">
        <f t="shared" si="9"/>
        <v>4.9845141308555947E-2</v>
      </c>
      <c r="S18">
        <f t="shared" si="10"/>
        <v>8.1787201817493368E-2</v>
      </c>
      <c r="T18">
        <f t="shared" si="11"/>
        <v>9.6864327848494247E-2</v>
      </c>
    </row>
    <row r="19" spans="5:20" x14ac:dyDescent="0.25">
      <c r="E19">
        <v>0.34329999999999999</v>
      </c>
      <c r="F19">
        <v>1.6666666666666666E-2</v>
      </c>
      <c r="G19">
        <f t="shared" si="7"/>
        <v>0.1696405964531682</v>
      </c>
      <c r="L19">
        <v>0.32740000000000002</v>
      </c>
      <c r="M19">
        <v>3.1800000000000002E-2</v>
      </c>
      <c r="N19">
        <f>ASIN(SQRT(ABS($M19-$J$11)/$B$2))*(180/PI())</f>
        <v>0.14354930623868117</v>
      </c>
      <c r="Q19">
        <f t="shared" si="6"/>
        <v>7.4311926605504577E-2</v>
      </c>
      <c r="R19">
        <f>$F19/$E19</f>
        <v>4.8548402757549278E-2</v>
      </c>
      <c r="S19">
        <f>$M9/$L9</f>
        <v>7.7281896116994445E-2</v>
      </c>
      <c r="T19">
        <f>$M19/$L19</f>
        <v>9.7128894318875988E-2</v>
      </c>
    </row>
    <row r="20" spans="5:20" x14ac:dyDescent="0.25">
      <c r="O20" t="s">
        <v>25</v>
      </c>
      <c r="P20" t="s">
        <v>30</v>
      </c>
      <c r="Q20" t="s">
        <v>31</v>
      </c>
      <c r="R20" t="s">
        <v>32</v>
      </c>
      <c r="S20" t="s">
        <v>33</v>
      </c>
    </row>
    <row r="21" spans="5:20" x14ac:dyDescent="0.25">
      <c r="N21" t="s">
        <v>29</v>
      </c>
      <c r="O21">
        <v>216.38047717011506</v>
      </c>
      <c r="P21">
        <f>(-1)*$O$21*SIN($Q2*(PI()/180)^2)</f>
        <v>2.316005476519447E-2</v>
      </c>
      <c r="Q21">
        <f>(-1)*$O$21*SIN($R2*(PI()/180)^2)</f>
        <v>2.2603518386897527E-2</v>
      </c>
      <c r="R21">
        <f>$O$21*SIN($S2*(PI()/180)^2)</f>
        <v>2.3238332707446675E-2</v>
      </c>
      <c r="S21">
        <f>$O$21*SIN($T2*(PI()/180)^2)</f>
        <v>2.5431369561930279E-2</v>
      </c>
    </row>
    <row r="22" spans="5:20" x14ac:dyDescent="0.25">
      <c r="P22">
        <f t="shared" ref="P22:P28" si="12">(-1)*$O$21*SIN($Q3*(PI()/180)^2)</f>
        <v>2.5311944948210575E-2</v>
      </c>
      <c r="Q22">
        <f t="shared" ref="Q22:Q28" si="13">(-1)*$O$21*SIN($R3*(PI()/180)^2)</f>
        <v>1.8981347099887129E-2</v>
      </c>
      <c r="R22">
        <f t="shared" ref="R22:R28" si="14">$O$21*SIN($S3*(PI()/180)^2)</f>
        <v>2.2717941882570057E-2</v>
      </c>
      <c r="S22">
        <f t="shared" ref="S22:S28" si="15">$O$21*SIN($T3*(PI()/180)^2)</f>
        <v>2.9158553088292995E-2</v>
      </c>
    </row>
    <row r="23" spans="5:20" x14ac:dyDescent="0.25">
      <c r="P23">
        <f>(-1)*$O$21*SIN($Q4*(PI()/180)^2)</f>
        <v>2.8431089117734124E-2</v>
      </c>
      <c r="Q23">
        <f t="shared" si="13"/>
        <v>1.5253409873706917E-2</v>
      </c>
      <c r="R23">
        <f t="shared" si="14"/>
        <v>1.700857099134059E-2</v>
      </c>
      <c r="S23">
        <f t="shared" si="15"/>
        <v>3.2063943583984539E-2</v>
      </c>
    </row>
    <row r="24" spans="5:20" x14ac:dyDescent="0.25">
      <c r="P24">
        <f t="shared" si="12"/>
        <v>3.0242796205627021E-2</v>
      </c>
      <c r="Q24">
        <f t="shared" si="13"/>
        <v>1.4362400294564029E-2</v>
      </c>
      <c r="R24">
        <f t="shared" si="14"/>
        <v>1.6243689490595903E-2</v>
      </c>
      <c r="S24">
        <f t="shared" si="15"/>
        <v>3.2063943583984539E-2</v>
      </c>
    </row>
    <row r="25" spans="5:20" x14ac:dyDescent="0.25">
      <c r="P25">
        <f t="shared" si="12"/>
        <v>3.0457473555241713E-2</v>
      </c>
      <c r="Q25">
        <f t="shared" si="13"/>
        <v>1.3182587290638714E-2</v>
      </c>
      <c r="R25">
        <f t="shared" si="14"/>
        <v>1.5341520339602666E-2</v>
      </c>
      <c r="S25">
        <f t="shared" si="15"/>
        <v>3.2622250833314555E-2</v>
      </c>
    </row>
    <row r="26" spans="5:20" x14ac:dyDescent="0.25">
      <c r="P26">
        <f t="shared" si="12"/>
        <v>2.9907986679352273E-2</v>
      </c>
      <c r="Q26">
        <f t="shared" si="13"/>
        <v>1.2396195102395735E-2</v>
      </c>
      <c r="R26">
        <f t="shared" si="14"/>
        <v>1.4551404129565022E-2</v>
      </c>
      <c r="S26">
        <f t="shared" si="15"/>
        <v>3.3039454978222374E-2</v>
      </c>
    </row>
    <row r="27" spans="5:20" x14ac:dyDescent="0.25">
      <c r="P27">
        <f t="shared" si="12"/>
        <v>2.9433841374283367E-2</v>
      </c>
      <c r="Q27">
        <f t="shared" si="13"/>
        <v>1.1952191824877282E-2</v>
      </c>
      <c r="R27">
        <f t="shared" si="14"/>
        <v>1.3581177702797931E-2</v>
      </c>
      <c r="S27">
        <f t="shared" si="15"/>
        <v>3.4128137384530646E-2</v>
      </c>
    </row>
    <row r="28" spans="5:20" x14ac:dyDescent="0.25">
      <c r="P28">
        <f t="shared" si="12"/>
        <v>2.8282579297302306E-2</v>
      </c>
      <c r="Q28">
        <f t="shared" si="13"/>
        <v>1.1421953232959256E-2</v>
      </c>
      <c r="R28">
        <f t="shared" si="14"/>
        <v>1.2471953221072861E-2</v>
      </c>
      <c r="S28">
        <f t="shared" si="15"/>
        <v>3.4893172594267385E-2</v>
      </c>
    </row>
    <row r="29" spans="5:20" x14ac:dyDescent="0.25">
      <c r="P29" t="s">
        <v>34</v>
      </c>
      <c r="Q29" t="s">
        <v>22</v>
      </c>
      <c r="R29" t="s">
        <v>23</v>
      </c>
      <c r="S29" t="s">
        <v>24</v>
      </c>
      <c r="T29" t="s">
        <v>35</v>
      </c>
    </row>
    <row r="30" spans="5:20" x14ac:dyDescent="0.25">
      <c r="P30">
        <f>($P21-$F2)^2</f>
        <v>4.3717241078022599E-11</v>
      </c>
      <c r="Q30">
        <f>($Q21-$F12)^2</f>
        <v>2.8820976951483247E-7</v>
      </c>
      <c r="R30">
        <f>($R21-$M2)^2</f>
        <v>1.9024141570929451E-5</v>
      </c>
      <c r="S30">
        <f>($S21-$M12)^2</f>
        <v>6.2598227134134007E-6</v>
      </c>
      <c r="T30">
        <f>SUM(P30:S37)</f>
        <v>7.4156105914856372E-4</v>
      </c>
    </row>
    <row r="31" spans="5:20" x14ac:dyDescent="0.25">
      <c r="P31">
        <f t="shared" ref="P31:P37" si="16">($P22-$F3)^2</f>
        <v>3.784107592646433E-6</v>
      </c>
      <c r="Q31">
        <f t="shared" ref="Q31:Q37" si="17">($Q22-$F13)^2</f>
        <v>6.3436124312469851E-6</v>
      </c>
      <c r="R31">
        <f t="shared" ref="R31:R37" si="18">($R22-$M3)^2</f>
        <v>1.9791152204635381E-5</v>
      </c>
      <c r="S31">
        <f t="shared" ref="S31:S37" si="19">($S22-$M13)^2</f>
        <v>3.9089974199181364E-7</v>
      </c>
    </row>
    <row r="32" spans="5:20" x14ac:dyDescent="0.25">
      <c r="P32">
        <f t="shared" si="16"/>
        <v>1.6519529860741213E-5</v>
      </c>
      <c r="Q32">
        <f t="shared" si="17"/>
        <v>2.0069714204111142E-5</v>
      </c>
      <c r="R32">
        <f t="shared" si="18"/>
        <v>5.6622048303472124E-5</v>
      </c>
      <c r="S32">
        <f t="shared" si="19"/>
        <v>4.975622090310234E-6</v>
      </c>
    </row>
    <row r="33" spans="16:19" x14ac:dyDescent="0.25">
      <c r="P33">
        <f t="shared" si="16"/>
        <v>2.4102825694430195E-5</v>
      </c>
      <c r="Q33">
        <f t="shared" si="17"/>
        <v>2.2761802060420502E-5</v>
      </c>
      <c r="R33">
        <f t="shared" si="18"/>
        <v>5.964437646210996E-5</v>
      </c>
      <c r="S33">
        <f t="shared" si="19"/>
        <v>4.975622090310234E-6</v>
      </c>
    </row>
    <row r="34" spans="16:19" x14ac:dyDescent="0.25">
      <c r="P34">
        <f t="shared" si="16"/>
        <v>2.4908153399048146E-5</v>
      </c>
      <c r="Q34">
        <f t="shared" si="17"/>
        <v>2.551003558779537E-5</v>
      </c>
      <c r="R34">
        <f t="shared" si="18"/>
        <v>6.2280712328016159E-5</v>
      </c>
      <c r="S34">
        <f t="shared" si="19"/>
        <v>6.0298935994918134E-6</v>
      </c>
    </row>
    <row r="35" spans="16:19" x14ac:dyDescent="0.25">
      <c r="P35">
        <f t="shared" si="16"/>
        <v>2.2797314574649887E-5</v>
      </c>
      <c r="Q35">
        <f t="shared" si="17"/>
        <v>2.6733776196934312E-5</v>
      </c>
      <c r="R35">
        <f t="shared" si="18"/>
        <v>6.3711193813969404E-5</v>
      </c>
      <c r="S35">
        <f t="shared" si="19"/>
        <v>6.7918700279591784E-6</v>
      </c>
    </row>
    <row r="36" spans="16:19" x14ac:dyDescent="0.25">
      <c r="P36">
        <f t="shared" si="16"/>
        <v>2.0859084809893705E-5</v>
      </c>
      <c r="Q36">
        <f t="shared" si="17"/>
        <v>2.719074787565443E-5</v>
      </c>
      <c r="R36">
        <f t="shared" si="18"/>
        <v>6.4301511034105027E-5</v>
      </c>
      <c r="S36">
        <f t="shared" si="19"/>
        <v>8.5739885426860032E-6</v>
      </c>
    </row>
    <row r="37" spans="16:19" x14ac:dyDescent="0.25">
      <c r="P37">
        <f t="shared" si="16"/>
        <v>1.5860937859300943E-5</v>
      </c>
      <c r="Q37">
        <f t="shared" si="17"/>
        <v>2.7507019001710971E-5</v>
      </c>
      <c r="R37">
        <f t="shared" si="18"/>
        <v>6.3383573291896593E-5</v>
      </c>
      <c r="S37">
        <f t="shared" si="19"/>
        <v>9.5677166979268156E-6</v>
      </c>
    </row>
    <row r="39" spans="16:19" x14ac:dyDescent="0.25">
      <c r="Q39" t="s">
        <v>36</v>
      </c>
    </row>
    <row r="40" spans="16:19" x14ac:dyDescent="0.25">
      <c r="Q40">
        <v>-0.62</v>
      </c>
      <c r="R40">
        <f>$O$21*(SIN(($Q40)*(PI()/180)))^2</f>
        <v>2.5336069230176173E-2</v>
      </c>
    </row>
    <row r="41" spans="16:19" x14ac:dyDescent="0.25">
      <c r="Q41">
        <v>-0.61</v>
      </c>
      <c r="R41">
        <f t="shared" ref="R41:R104" si="20">$O$21*(SIN(($Q41)*(PI()/180)))^2</f>
        <v>2.4525398374119333E-2</v>
      </c>
    </row>
    <row r="42" spans="16:19" x14ac:dyDescent="0.25">
      <c r="Q42">
        <v>-0.6</v>
      </c>
      <c r="R42">
        <f t="shared" si="20"/>
        <v>2.3727907182112786E-2</v>
      </c>
    </row>
    <row r="43" spans="16:19" x14ac:dyDescent="0.25">
      <c r="Q43">
        <v>-0.59</v>
      </c>
      <c r="R43">
        <f t="shared" si="20"/>
        <v>2.2943595751328431E-2</v>
      </c>
    </row>
    <row r="44" spans="16:19" x14ac:dyDescent="0.25">
      <c r="Q44">
        <v>-0.57999999999999996</v>
      </c>
      <c r="R44">
        <f t="shared" si="20"/>
        <v>2.2172464177332228E-2</v>
      </c>
    </row>
    <row r="45" spans="16:19" x14ac:dyDescent="0.25">
      <c r="Q45">
        <v>-0.56999999999999995</v>
      </c>
      <c r="R45">
        <f t="shared" si="20"/>
        <v>2.1414512554084213E-2</v>
      </c>
    </row>
    <row r="46" spans="16:19" x14ac:dyDescent="0.25">
      <c r="Q46">
        <v>-0.56000000000000005</v>
      </c>
      <c r="R46">
        <f t="shared" si="20"/>
        <v>2.0669740973938516E-2</v>
      </c>
    </row>
    <row r="47" spans="16:19" x14ac:dyDescent="0.25">
      <c r="Q47">
        <v>-0.55000000000000004</v>
      </c>
      <c r="R47">
        <f t="shared" si="20"/>
        <v>1.9938149527643272E-2</v>
      </c>
    </row>
    <row r="48" spans="16:19" x14ac:dyDescent="0.25">
      <c r="Q48">
        <v>-0.54</v>
      </c>
      <c r="R48">
        <f t="shared" si="20"/>
        <v>1.9219738304340674E-2</v>
      </c>
    </row>
    <row r="49" spans="17:18" x14ac:dyDescent="0.25">
      <c r="Q49">
        <v>-0.53</v>
      </c>
      <c r="R49">
        <f t="shared" si="20"/>
        <v>1.851450739156698E-2</v>
      </c>
    </row>
    <row r="50" spans="17:18" x14ac:dyDescent="0.25">
      <c r="Q50">
        <v>-0.52</v>
      </c>
      <c r="R50">
        <f t="shared" si="20"/>
        <v>1.7822456875252416E-2</v>
      </c>
    </row>
    <row r="51" spans="17:18" x14ac:dyDescent="0.25">
      <c r="Q51">
        <v>-0.51</v>
      </c>
      <c r="R51">
        <f t="shared" si="20"/>
        <v>1.7143586839721236E-2</v>
      </c>
    </row>
    <row r="52" spans="17:18" x14ac:dyDescent="0.25">
      <c r="Q52">
        <v>-0.5</v>
      </c>
      <c r="R52">
        <f t="shared" si="20"/>
        <v>1.6477897367691709E-2</v>
      </c>
    </row>
    <row r="53" spans="17:18" x14ac:dyDescent="0.25">
      <c r="Q53">
        <v>-0.49</v>
      </c>
      <c r="R53">
        <f t="shared" si="20"/>
        <v>1.582538854027607E-2</v>
      </c>
    </row>
    <row r="54" spans="17:18" x14ac:dyDescent="0.25">
      <c r="Q54">
        <v>-0.48</v>
      </c>
      <c r="R54">
        <f t="shared" si="20"/>
        <v>1.5186060436980533E-2</v>
      </c>
    </row>
    <row r="55" spans="17:18" x14ac:dyDescent="0.25">
      <c r="Q55">
        <v>-0.47</v>
      </c>
      <c r="R55">
        <f t="shared" si="20"/>
        <v>1.4559913135705309E-2</v>
      </c>
    </row>
    <row r="56" spans="17:18" x14ac:dyDescent="0.25">
      <c r="Q56">
        <v>-0.46</v>
      </c>
      <c r="R56">
        <f t="shared" si="20"/>
        <v>1.3946946712744523E-2</v>
      </c>
    </row>
    <row r="57" spans="17:18" x14ac:dyDescent="0.25">
      <c r="Q57">
        <v>-0.45</v>
      </c>
      <c r="R57">
        <f t="shared" si="20"/>
        <v>1.3347161242786294E-2</v>
      </c>
    </row>
    <row r="58" spans="17:18" x14ac:dyDescent="0.25">
      <c r="Q58">
        <v>-0.44</v>
      </c>
      <c r="R58">
        <f t="shared" si="20"/>
        <v>1.2760556798912649E-2</v>
      </c>
    </row>
    <row r="59" spans="17:18" x14ac:dyDescent="0.25">
      <c r="Q59">
        <v>-0.43</v>
      </c>
      <c r="R59">
        <f t="shared" si="20"/>
        <v>1.2187133452599565E-2</v>
      </c>
    </row>
    <row r="60" spans="17:18" x14ac:dyDescent="0.25">
      <c r="Q60">
        <v>-0.42</v>
      </c>
      <c r="R60">
        <f t="shared" si="20"/>
        <v>1.1626891273716938E-2</v>
      </c>
    </row>
    <row r="61" spans="17:18" x14ac:dyDescent="0.25">
      <c r="Q61">
        <v>-0.41</v>
      </c>
      <c r="R61">
        <f t="shared" si="20"/>
        <v>1.1079830330528576E-2</v>
      </c>
    </row>
    <row r="62" spans="17:18" x14ac:dyDescent="0.25">
      <c r="Q62">
        <v>-0.4</v>
      </c>
      <c r="R62">
        <f t="shared" si="20"/>
        <v>1.0545950689692201E-2</v>
      </c>
    </row>
    <row r="63" spans="17:18" x14ac:dyDescent="0.25">
      <c r="Q63">
        <v>-0.39</v>
      </c>
      <c r="R63">
        <f t="shared" si="20"/>
        <v>1.0025252416259421E-2</v>
      </c>
    </row>
    <row r="64" spans="17:18" x14ac:dyDescent="0.25">
      <c r="Q64">
        <v>-0.38</v>
      </c>
      <c r="R64">
        <f t="shared" si="20"/>
        <v>9.5177355736757417E-3</v>
      </c>
    </row>
    <row r="65" spans="17:18" x14ac:dyDescent="0.25">
      <c r="Q65">
        <v>-0.37</v>
      </c>
      <c r="R65">
        <f t="shared" si="20"/>
        <v>9.023400223780554E-3</v>
      </c>
    </row>
    <row r="66" spans="17:18" x14ac:dyDescent="0.25">
      <c r="Q66">
        <v>-0.36</v>
      </c>
      <c r="R66">
        <f t="shared" si="20"/>
        <v>8.542246426807119E-3</v>
      </c>
    </row>
    <row r="67" spans="17:18" x14ac:dyDescent="0.25">
      <c r="Q67">
        <v>-0.35</v>
      </c>
      <c r="R67">
        <f t="shared" si="20"/>
        <v>8.074274241382573E-3</v>
      </c>
    </row>
    <row r="68" spans="17:18" x14ac:dyDescent="0.25">
      <c r="Q68">
        <v>-0.34</v>
      </c>
      <c r="R68">
        <f t="shared" si="20"/>
        <v>7.6194837245278993E-3</v>
      </c>
    </row>
    <row r="69" spans="17:18" x14ac:dyDescent="0.25">
      <c r="Q69">
        <v>-0.33</v>
      </c>
      <c r="R69">
        <f t="shared" si="20"/>
        <v>7.1778749316579477E-3</v>
      </c>
    </row>
    <row r="70" spans="17:18" x14ac:dyDescent="0.25">
      <c r="Q70">
        <v>-0.32</v>
      </c>
      <c r="R70">
        <f t="shared" si="20"/>
        <v>6.7494479165814076E-3</v>
      </c>
    </row>
    <row r="71" spans="17:18" x14ac:dyDescent="0.25">
      <c r="Q71">
        <v>-0.31</v>
      </c>
      <c r="R71">
        <f t="shared" si="20"/>
        <v>6.3342027315008084E-3</v>
      </c>
    </row>
    <row r="72" spans="17:18" x14ac:dyDescent="0.25">
      <c r="Q72">
        <v>-0.3</v>
      </c>
      <c r="R72">
        <f t="shared" si="20"/>
        <v>5.9321394270125238E-3</v>
      </c>
    </row>
    <row r="73" spans="17:18" x14ac:dyDescent="0.25">
      <c r="Q73">
        <v>-0.28999999999999998</v>
      </c>
      <c r="R73">
        <f t="shared" si="20"/>
        <v>5.543258052106744E-3</v>
      </c>
    </row>
    <row r="74" spans="17:18" x14ac:dyDescent="0.25">
      <c r="Q74">
        <v>-0.28000000000000003</v>
      </c>
      <c r="R74">
        <f t="shared" si="20"/>
        <v>5.167558654167485E-3</v>
      </c>
    </row>
    <row r="75" spans="17:18" x14ac:dyDescent="0.25">
      <c r="Q75">
        <v>-0.27</v>
      </c>
      <c r="R75">
        <f t="shared" si="20"/>
        <v>4.8050412789725772E-3</v>
      </c>
    </row>
    <row r="76" spans="17:18" x14ac:dyDescent="0.25">
      <c r="Q76">
        <v>-0.26</v>
      </c>
      <c r="R76">
        <f t="shared" si="20"/>
        <v>4.455705970693666E-3</v>
      </c>
    </row>
    <row r="77" spans="17:18" x14ac:dyDescent="0.25">
      <c r="Q77">
        <v>-0.25</v>
      </c>
      <c r="R77">
        <f t="shared" si="20"/>
        <v>4.1195527718961974E-3</v>
      </c>
    </row>
    <row r="78" spans="17:18" x14ac:dyDescent="0.25">
      <c r="Q78">
        <v>-0.24</v>
      </c>
      <c r="R78">
        <f t="shared" si="20"/>
        <v>3.7965817235394174E-3</v>
      </c>
    </row>
    <row r="79" spans="17:18" x14ac:dyDescent="0.25">
      <c r="Q79">
        <v>-0.23</v>
      </c>
      <c r="R79">
        <f t="shared" si="20"/>
        <v>3.4867928649763734E-3</v>
      </c>
    </row>
    <row r="80" spans="17:18" x14ac:dyDescent="0.25">
      <c r="Q80">
        <v>-0.22</v>
      </c>
      <c r="R80">
        <f t="shared" si="20"/>
        <v>3.1901862339538947E-3</v>
      </c>
    </row>
    <row r="81" spans="17:18" x14ac:dyDescent="0.25">
      <c r="Q81">
        <v>-0.21</v>
      </c>
      <c r="R81">
        <f t="shared" si="20"/>
        <v>2.9067618666125997E-3</v>
      </c>
    </row>
    <row r="82" spans="17:18" x14ac:dyDescent="0.25">
      <c r="Q82">
        <v>-0.2</v>
      </c>
      <c r="R82">
        <f t="shared" si="20"/>
        <v>2.6365197974868885E-3</v>
      </c>
    </row>
    <row r="83" spans="17:18" x14ac:dyDescent="0.25">
      <c r="Q83">
        <v>-0.19</v>
      </c>
      <c r="R83">
        <f t="shared" si="20"/>
        <v>2.3794600595049378E-3</v>
      </c>
    </row>
    <row r="84" spans="17:18" x14ac:dyDescent="0.25">
      <c r="Q84">
        <v>-0.18</v>
      </c>
      <c r="R84">
        <f t="shared" si="20"/>
        <v>2.1355826839886956E-3</v>
      </c>
    </row>
    <row r="85" spans="17:18" x14ac:dyDescent="0.25">
      <c r="Q85">
        <v>-0.17</v>
      </c>
      <c r="R85">
        <f t="shared" si="20"/>
        <v>1.9048877006538818E-3</v>
      </c>
    </row>
    <row r="86" spans="17:18" x14ac:dyDescent="0.25">
      <c r="Q86">
        <v>-0.16</v>
      </c>
      <c r="R86">
        <f t="shared" si="20"/>
        <v>1.6873751376099799E-3</v>
      </c>
    </row>
    <row r="87" spans="17:18" x14ac:dyDescent="0.25">
      <c r="Q87">
        <v>-0.15</v>
      </c>
      <c r="R87">
        <f t="shared" si="20"/>
        <v>1.4830450213602347E-3</v>
      </c>
    </row>
    <row r="88" spans="17:18" x14ac:dyDescent="0.25">
      <c r="Q88">
        <v>-0.14000000000000001</v>
      </c>
      <c r="R88">
        <f t="shared" si="20"/>
        <v>1.2918973768016534E-3</v>
      </c>
    </row>
    <row r="89" spans="17:18" x14ac:dyDescent="0.25">
      <c r="Q89">
        <v>-0.13</v>
      </c>
      <c r="R89">
        <f t="shared" si="20"/>
        <v>1.1139322272249947E-3</v>
      </c>
    </row>
    <row r="90" spans="17:18" x14ac:dyDescent="0.25">
      <c r="Q90">
        <v>-0.12</v>
      </c>
      <c r="R90">
        <f t="shared" si="20"/>
        <v>9.4914959431477257E-4</v>
      </c>
    </row>
    <row r="91" spans="17:18" x14ac:dyDescent="0.25">
      <c r="Q91">
        <v>-0.11</v>
      </c>
      <c r="R91">
        <f t="shared" si="20"/>
        <v>7.9754949814925236E-4</v>
      </c>
    </row>
    <row r="92" spans="17:18" x14ac:dyDescent="0.25">
      <c r="Q92">
        <v>-0.1</v>
      </c>
      <c r="R92">
        <f t="shared" si="20"/>
        <v>6.5913195720044442E-4</v>
      </c>
    </row>
    <row r="93" spans="17:18" x14ac:dyDescent="0.25">
      <c r="Q93">
        <v>-0.09</v>
      </c>
      <c r="R93">
        <f t="shared" si="20"/>
        <v>5.338969883341069E-4</v>
      </c>
    </row>
    <row r="94" spans="17:18" x14ac:dyDescent="0.25">
      <c r="Q94">
        <v>-0.08</v>
      </c>
      <c r="R94">
        <f t="shared" si="20"/>
        <v>4.218446068097408E-4</v>
      </c>
    </row>
    <row r="95" spans="17:18" x14ac:dyDescent="0.25">
      <c r="Q95">
        <v>-7.0000000000000007E-2</v>
      </c>
      <c r="R95">
        <f t="shared" si="20"/>
        <v>3.2297482628058883E-4</v>
      </c>
    </row>
    <row r="96" spans="17:18" x14ac:dyDescent="0.25">
      <c r="Q96">
        <v>-0.06</v>
      </c>
      <c r="R96">
        <f t="shared" si="20"/>
        <v>2.372876587936338E-4</v>
      </c>
    </row>
    <row r="97" spans="17:18" x14ac:dyDescent="0.25">
      <c r="Q97">
        <v>-0.05</v>
      </c>
      <c r="R97">
        <f t="shared" si="20"/>
        <v>1.6478311478959739E-4</v>
      </c>
    </row>
    <row r="98" spans="17:18" x14ac:dyDescent="0.25">
      <c r="Q98">
        <v>-0.04</v>
      </c>
      <c r="R98">
        <f t="shared" si="20"/>
        <v>1.0546120310293814E-4</v>
      </c>
    </row>
    <row r="99" spans="17:18" x14ac:dyDescent="0.25">
      <c r="Q99">
        <v>-0.03</v>
      </c>
      <c r="R99">
        <f t="shared" si="20"/>
        <v>5.9321930961851144E-5</v>
      </c>
    </row>
    <row r="100" spans="17:18" x14ac:dyDescent="0.25">
      <c r="Q100">
        <v>-0.02</v>
      </c>
      <c r="R100">
        <f t="shared" si="20"/>
        <v>2.6365303988266765E-5</v>
      </c>
    </row>
    <row r="101" spans="17:18" x14ac:dyDescent="0.25">
      <c r="Q101">
        <v>-0.01</v>
      </c>
      <c r="R101">
        <f t="shared" si="20"/>
        <v>6.5913261978499653E-6</v>
      </c>
    </row>
    <row r="102" spans="17:18" x14ac:dyDescent="0.25">
      <c r="Q102">
        <v>0</v>
      </c>
      <c r="R102">
        <f t="shared" si="20"/>
        <v>0</v>
      </c>
    </row>
    <row r="103" spans="17:18" x14ac:dyDescent="0.25">
      <c r="Q103">
        <v>0.01</v>
      </c>
      <c r="R103">
        <f t="shared" si="20"/>
        <v>6.5913261978499653E-6</v>
      </c>
    </row>
    <row r="104" spans="17:18" x14ac:dyDescent="0.25">
      <c r="Q104">
        <v>0.02</v>
      </c>
      <c r="R104">
        <f t="shared" si="20"/>
        <v>2.6365303988266765E-5</v>
      </c>
    </row>
    <row r="105" spans="17:18" x14ac:dyDescent="0.25">
      <c r="Q105">
        <v>0.03</v>
      </c>
      <c r="R105">
        <f t="shared" ref="R105:R163" si="21">$O$21*(SIN(($Q105)*(PI()/180)))^2</f>
        <v>5.9321930961851144E-5</v>
      </c>
    </row>
    <row r="106" spans="17:18" x14ac:dyDescent="0.25">
      <c r="Q106">
        <v>0.04</v>
      </c>
      <c r="R106">
        <f t="shared" si="21"/>
        <v>1.0546120310293814E-4</v>
      </c>
    </row>
    <row r="107" spans="17:18" x14ac:dyDescent="0.25">
      <c r="Q107">
        <v>0.05</v>
      </c>
      <c r="R107">
        <f t="shared" si="21"/>
        <v>1.6478311478959739E-4</v>
      </c>
    </row>
    <row r="108" spans="17:18" x14ac:dyDescent="0.25">
      <c r="Q108">
        <v>0.06</v>
      </c>
      <c r="R108">
        <f t="shared" si="21"/>
        <v>2.372876587936338E-4</v>
      </c>
    </row>
    <row r="109" spans="17:18" x14ac:dyDescent="0.25">
      <c r="Q109">
        <v>7.0000000000000007E-2</v>
      </c>
      <c r="R109">
        <f t="shared" si="21"/>
        <v>3.2297482628058883E-4</v>
      </c>
    </row>
    <row r="110" spans="17:18" x14ac:dyDescent="0.25">
      <c r="Q110">
        <v>0.08</v>
      </c>
      <c r="R110">
        <f t="shared" si="21"/>
        <v>4.218446068097408E-4</v>
      </c>
    </row>
    <row r="111" spans="17:18" x14ac:dyDescent="0.25">
      <c r="Q111">
        <v>0.09</v>
      </c>
      <c r="R111">
        <f t="shared" si="21"/>
        <v>5.338969883341069E-4</v>
      </c>
    </row>
    <row r="112" spans="17:18" x14ac:dyDescent="0.25">
      <c r="Q112">
        <v>0.1</v>
      </c>
      <c r="R112">
        <f t="shared" si="21"/>
        <v>6.5913195720044442E-4</v>
      </c>
    </row>
    <row r="113" spans="17:18" x14ac:dyDescent="0.25">
      <c r="Q113">
        <v>0.11</v>
      </c>
      <c r="R113">
        <f t="shared" si="21"/>
        <v>7.9754949814925236E-4</v>
      </c>
    </row>
    <row r="114" spans="17:18" x14ac:dyDescent="0.25">
      <c r="Q114">
        <v>0.12</v>
      </c>
      <c r="R114">
        <f t="shared" si="21"/>
        <v>9.4914959431477257E-4</v>
      </c>
    </row>
    <row r="115" spans="17:18" x14ac:dyDescent="0.25">
      <c r="Q115">
        <v>0.13</v>
      </c>
      <c r="R115">
        <f t="shared" si="21"/>
        <v>1.1139322272249947E-3</v>
      </c>
    </row>
    <row r="116" spans="17:18" x14ac:dyDescent="0.25">
      <c r="Q116">
        <v>0.14000000000000001</v>
      </c>
      <c r="R116">
        <f t="shared" si="21"/>
        <v>1.2918973768016534E-3</v>
      </c>
    </row>
    <row r="117" spans="17:18" x14ac:dyDescent="0.25">
      <c r="Q117">
        <v>0.15</v>
      </c>
      <c r="R117">
        <f t="shared" si="21"/>
        <v>1.4830450213602347E-3</v>
      </c>
    </row>
    <row r="118" spans="17:18" x14ac:dyDescent="0.25">
      <c r="Q118">
        <v>0.16</v>
      </c>
      <c r="R118">
        <f t="shared" si="21"/>
        <v>1.6873751376099799E-3</v>
      </c>
    </row>
    <row r="119" spans="17:18" x14ac:dyDescent="0.25">
      <c r="Q119">
        <v>0.17</v>
      </c>
      <c r="R119">
        <f t="shared" si="21"/>
        <v>1.9048877006538818E-3</v>
      </c>
    </row>
    <row r="120" spans="17:18" x14ac:dyDescent="0.25">
      <c r="Q120">
        <v>0.18</v>
      </c>
      <c r="R120">
        <f t="shared" si="21"/>
        <v>2.1355826839886956E-3</v>
      </c>
    </row>
    <row r="121" spans="17:18" x14ac:dyDescent="0.25">
      <c r="Q121">
        <v>0.19</v>
      </c>
      <c r="R121">
        <f t="shared" si="21"/>
        <v>2.3794600595049378E-3</v>
      </c>
    </row>
    <row r="122" spans="17:18" x14ac:dyDescent="0.25">
      <c r="Q122">
        <v>0.2</v>
      </c>
      <c r="R122">
        <f t="shared" si="21"/>
        <v>2.6365197974868885E-3</v>
      </c>
    </row>
    <row r="123" spans="17:18" x14ac:dyDescent="0.25">
      <c r="Q123">
        <v>0.21</v>
      </c>
      <c r="R123">
        <f t="shared" si="21"/>
        <v>2.9067618666125997E-3</v>
      </c>
    </row>
    <row r="124" spans="17:18" x14ac:dyDescent="0.25">
      <c r="Q124">
        <v>0.22</v>
      </c>
      <c r="R124">
        <f t="shared" si="21"/>
        <v>3.1901862339538947E-3</v>
      </c>
    </row>
    <row r="125" spans="17:18" x14ac:dyDescent="0.25">
      <c r="Q125">
        <v>0.23</v>
      </c>
      <c r="R125">
        <f t="shared" si="21"/>
        <v>3.4867928649763734E-3</v>
      </c>
    </row>
    <row r="126" spans="17:18" x14ac:dyDescent="0.25">
      <c r="Q126">
        <v>0.24</v>
      </c>
      <c r="R126">
        <f t="shared" si="21"/>
        <v>3.7965817235394174E-3</v>
      </c>
    </row>
    <row r="127" spans="17:18" x14ac:dyDescent="0.25">
      <c r="Q127">
        <v>0.25</v>
      </c>
      <c r="R127">
        <f t="shared" si="21"/>
        <v>4.1195527718961974E-3</v>
      </c>
    </row>
    <row r="128" spans="17:18" x14ac:dyDescent="0.25">
      <c r="Q128">
        <v>0.26</v>
      </c>
      <c r="R128">
        <f t="shared" si="21"/>
        <v>4.455705970693666E-3</v>
      </c>
    </row>
    <row r="129" spans="17:18" x14ac:dyDescent="0.25">
      <c r="Q129">
        <v>0.27</v>
      </c>
      <c r="R129">
        <f t="shared" si="21"/>
        <v>4.8050412789725772E-3</v>
      </c>
    </row>
    <row r="130" spans="17:18" x14ac:dyDescent="0.25">
      <c r="Q130">
        <v>0.28000000000000003</v>
      </c>
      <c r="R130">
        <f t="shared" si="21"/>
        <v>5.167558654167485E-3</v>
      </c>
    </row>
    <row r="131" spans="17:18" x14ac:dyDescent="0.25">
      <c r="Q131">
        <v>0.28999999999999998</v>
      </c>
      <c r="R131">
        <f t="shared" si="21"/>
        <v>5.543258052106744E-3</v>
      </c>
    </row>
    <row r="132" spans="17:18" x14ac:dyDescent="0.25">
      <c r="Q132">
        <v>0.3</v>
      </c>
      <c r="R132">
        <f t="shared" si="21"/>
        <v>5.9321394270125238E-3</v>
      </c>
    </row>
    <row r="133" spans="17:18" x14ac:dyDescent="0.25">
      <c r="Q133">
        <v>0.31</v>
      </c>
      <c r="R133">
        <f t="shared" si="21"/>
        <v>6.3342027315008084E-3</v>
      </c>
    </row>
    <row r="134" spans="17:18" x14ac:dyDescent="0.25">
      <c r="Q134">
        <v>0.32</v>
      </c>
      <c r="R134">
        <f t="shared" si="21"/>
        <v>6.7494479165814076E-3</v>
      </c>
    </row>
    <row r="135" spans="17:18" x14ac:dyDescent="0.25">
      <c r="Q135">
        <v>0.33</v>
      </c>
      <c r="R135">
        <f t="shared" si="21"/>
        <v>7.1778749316579477E-3</v>
      </c>
    </row>
    <row r="136" spans="17:18" x14ac:dyDescent="0.25">
      <c r="Q136">
        <v>0.34</v>
      </c>
      <c r="R136">
        <f t="shared" si="21"/>
        <v>7.6194837245278993E-3</v>
      </c>
    </row>
    <row r="137" spans="17:18" x14ac:dyDescent="0.25">
      <c r="Q137">
        <v>0.35</v>
      </c>
      <c r="R137">
        <f t="shared" si="21"/>
        <v>8.074274241382573E-3</v>
      </c>
    </row>
    <row r="138" spans="17:18" x14ac:dyDescent="0.25">
      <c r="Q138">
        <v>0.36</v>
      </c>
      <c r="R138">
        <f t="shared" si="21"/>
        <v>8.542246426807119E-3</v>
      </c>
    </row>
    <row r="139" spans="17:18" x14ac:dyDescent="0.25">
      <c r="Q139">
        <v>0.37</v>
      </c>
      <c r="R139">
        <f t="shared" si="21"/>
        <v>9.023400223780554E-3</v>
      </c>
    </row>
    <row r="140" spans="17:18" x14ac:dyDescent="0.25">
      <c r="Q140">
        <v>0.38</v>
      </c>
      <c r="R140">
        <f t="shared" si="21"/>
        <v>9.5177355736757417E-3</v>
      </c>
    </row>
    <row r="141" spans="17:18" x14ac:dyDescent="0.25">
      <c r="Q141">
        <v>0.39</v>
      </c>
      <c r="R141">
        <f t="shared" si="21"/>
        <v>1.0025252416259421E-2</v>
      </c>
    </row>
    <row r="142" spans="17:18" x14ac:dyDescent="0.25">
      <c r="Q142">
        <v>0.4</v>
      </c>
      <c r="R142">
        <f t="shared" si="21"/>
        <v>1.0545950689692201E-2</v>
      </c>
    </row>
    <row r="143" spans="17:18" x14ac:dyDescent="0.25">
      <c r="Q143">
        <v>0.41</v>
      </c>
      <c r="R143">
        <f t="shared" si="21"/>
        <v>1.1079830330528576E-2</v>
      </c>
    </row>
    <row r="144" spans="17:18" x14ac:dyDescent="0.25">
      <c r="Q144">
        <v>0.42</v>
      </c>
      <c r="R144">
        <f t="shared" si="21"/>
        <v>1.1626891273716938E-2</v>
      </c>
    </row>
    <row r="145" spans="17:18" x14ac:dyDescent="0.25">
      <c r="Q145">
        <v>0.43</v>
      </c>
      <c r="R145">
        <f t="shared" si="21"/>
        <v>1.2187133452599565E-2</v>
      </c>
    </row>
    <row r="146" spans="17:18" x14ac:dyDescent="0.25">
      <c r="Q146">
        <v>0.44</v>
      </c>
      <c r="R146">
        <f t="shared" si="21"/>
        <v>1.2760556798912649E-2</v>
      </c>
    </row>
    <row r="147" spans="17:18" x14ac:dyDescent="0.25">
      <c r="Q147">
        <v>0.45</v>
      </c>
      <c r="R147">
        <f t="shared" si="21"/>
        <v>1.3347161242786294E-2</v>
      </c>
    </row>
    <row r="148" spans="17:18" x14ac:dyDescent="0.25">
      <c r="Q148">
        <v>0.46</v>
      </c>
      <c r="R148">
        <f t="shared" si="21"/>
        <v>1.3946946712744523E-2</v>
      </c>
    </row>
    <row r="149" spans="17:18" x14ac:dyDescent="0.25">
      <c r="Q149">
        <v>0.47</v>
      </c>
      <c r="R149">
        <f t="shared" si="21"/>
        <v>1.4559913135705309E-2</v>
      </c>
    </row>
    <row r="150" spans="17:18" x14ac:dyDescent="0.25">
      <c r="Q150">
        <v>0.48</v>
      </c>
      <c r="R150">
        <f t="shared" si="21"/>
        <v>1.5186060436980533E-2</v>
      </c>
    </row>
    <row r="151" spans="17:18" x14ac:dyDescent="0.25">
      <c r="Q151">
        <v>0.49</v>
      </c>
      <c r="R151">
        <f t="shared" si="21"/>
        <v>1.582538854027607E-2</v>
      </c>
    </row>
    <row r="152" spans="17:18" x14ac:dyDescent="0.25">
      <c r="Q152">
        <v>0.5</v>
      </c>
      <c r="R152">
        <f t="shared" si="21"/>
        <v>1.6477897367691709E-2</v>
      </c>
    </row>
    <row r="153" spans="17:18" x14ac:dyDescent="0.25">
      <c r="Q153">
        <v>0.51</v>
      </c>
      <c r="R153">
        <f t="shared" si="21"/>
        <v>1.7143586839721236E-2</v>
      </c>
    </row>
    <row r="154" spans="17:18" x14ac:dyDescent="0.25">
      <c r="Q154">
        <v>0.52</v>
      </c>
      <c r="R154">
        <f t="shared" si="21"/>
        <v>1.7822456875252416E-2</v>
      </c>
    </row>
    <row r="155" spans="17:18" x14ac:dyDescent="0.25">
      <c r="Q155">
        <v>0.53</v>
      </c>
      <c r="R155">
        <f t="shared" si="21"/>
        <v>1.851450739156698E-2</v>
      </c>
    </row>
    <row r="156" spans="17:18" x14ac:dyDescent="0.25">
      <c r="Q156">
        <v>0.54</v>
      </c>
      <c r="R156">
        <f t="shared" si="21"/>
        <v>1.9219738304340674E-2</v>
      </c>
    </row>
    <row r="157" spans="17:18" x14ac:dyDescent="0.25">
      <c r="Q157">
        <v>0.55000000000000004</v>
      </c>
      <c r="R157">
        <f t="shared" si="21"/>
        <v>1.9938149527643272E-2</v>
      </c>
    </row>
    <row r="158" spans="17:18" x14ac:dyDescent="0.25">
      <c r="Q158">
        <v>0.56000000000000005</v>
      </c>
      <c r="R158">
        <f t="shared" si="21"/>
        <v>2.0669740973938516E-2</v>
      </c>
    </row>
    <row r="159" spans="17:18" x14ac:dyDescent="0.25">
      <c r="Q159">
        <v>0.56999999999999995</v>
      </c>
      <c r="R159">
        <f t="shared" si="21"/>
        <v>2.1414512554084213E-2</v>
      </c>
    </row>
    <row r="160" spans="17:18" x14ac:dyDescent="0.25">
      <c r="Q160">
        <v>0.57999999999999996</v>
      </c>
      <c r="R160">
        <f t="shared" si="21"/>
        <v>2.2172464177332228E-2</v>
      </c>
    </row>
    <row r="161" spans="17:18" x14ac:dyDescent="0.25">
      <c r="Q161">
        <v>0.59</v>
      </c>
      <c r="R161">
        <f t="shared" si="21"/>
        <v>2.2943595751328431E-2</v>
      </c>
    </row>
    <row r="162" spans="17:18" x14ac:dyDescent="0.25">
      <c r="Q162">
        <v>0.6</v>
      </c>
      <c r="R162">
        <f t="shared" si="21"/>
        <v>2.3727907182112786E-2</v>
      </c>
    </row>
    <row r="163" spans="17:18" x14ac:dyDescent="0.25">
      <c r="Q163">
        <v>0.61</v>
      </c>
      <c r="R163">
        <f t="shared" si="21"/>
        <v>2.4525398374119333E-2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2016-06-29T18:10:10Z</dcterms:created>
  <dcterms:modified xsi:type="dcterms:W3CDTF">2016-06-30T20:01:17Z</dcterms:modified>
</cp:coreProperties>
</file>