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0" yWindow="1040" windowWidth="25000" windowHeight="13320" tabRatio="500" activeTab="1"/>
  </bookViews>
  <sheets>
    <sheet name="BeamEnergy" sheetId="1" r:id="rId1"/>
    <sheet name="TargetThickness" sheetId="2" r:id="rId2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C14" i="1"/>
  <c r="D14" i="1"/>
  <c r="F14" i="1"/>
  <c r="K14" i="1"/>
  <c r="J14" i="1"/>
  <c r="G14" i="1"/>
  <c r="H14" i="1"/>
  <c r="E14" i="1"/>
  <c r="C13" i="1"/>
  <c r="D13" i="1"/>
  <c r="F13" i="1"/>
  <c r="K13" i="1"/>
  <c r="J13" i="1"/>
  <c r="G13" i="1"/>
  <c r="H13" i="1"/>
  <c r="E13" i="1"/>
  <c r="C12" i="1"/>
  <c r="D12" i="1"/>
  <c r="F12" i="1"/>
  <c r="K12" i="1"/>
  <c r="J12" i="1"/>
  <c r="G12" i="1"/>
  <c r="H12" i="1"/>
  <c r="E12" i="1"/>
  <c r="C11" i="1"/>
  <c r="D11" i="1"/>
  <c r="F11" i="1"/>
  <c r="K11" i="1"/>
  <c r="J11" i="1"/>
  <c r="G11" i="1"/>
  <c r="H11" i="1"/>
  <c r="E11" i="1"/>
  <c r="C10" i="1"/>
  <c r="D10" i="1"/>
  <c r="F10" i="1"/>
  <c r="K10" i="1"/>
  <c r="J10" i="1"/>
  <c r="G10" i="1"/>
  <c r="H10" i="1"/>
  <c r="E10" i="1"/>
  <c r="C9" i="1"/>
  <c r="D9" i="1"/>
  <c r="F9" i="1"/>
  <c r="K9" i="1"/>
  <c r="J9" i="1"/>
  <c r="G9" i="1"/>
  <c r="H9" i="1"/>
  <c r="E9" i="1"/>
  <c r="C8" i="1"/>
  <c r="D8" i="1"/>
  <c r="F8" i="1"/>
  <c r="K8" i="1"/>
  <c r="J8" i="1"/>
  <c r="G8" i="1"/>
  <c r="H8" i="1"/>
  <c r="E8" i="1"/>
  <c r="C7" i="1"/>
  <c r="D7" i="1"/>
  <c r="F7" i="1"/>
  <c r="K7" i="1"/>
  <c r="J7" i="1"/>
  <c r="G7" i="1"/>
  <c r="H7" i="1"/>
  <c r="E7" i="1"/>
  <c r="C6" i="1"/>
  <c r="D6" i="1"/>
  <c r="F6" i="1"/>
  <c r="K6" i="1"/>
  <c r="J6" i="1"/>
  <c r="G6" i="1"/>
  <c r="H6" i="1"/>
  <c r="E6" i="1"/>
</calcChain>
</file>

<file path=xl/sharedStrings.xml><?xml version="1.0" encoding="utf-8"?>
<sst xmlns="http://schemas.openxmlformats.org/spreadsheetml/2006/main" count="68" uniqueCount="37">
  <si>
    <t>Pre Run II Estimates</t>
  </si>
  <si>
    <t>Run II Settings</t>
  </si>
  <si>
    <t>R028GSET
[MV/m]</t>
  </si>
  <si>
    <t>IN</t>
  </si>
  <si>
    <t>OUT</t>
  </si>
  <si>
    <t>10/24/15 DAY SHIFT : FINAL R028GSET and QUAD VALUES</t>
  </si>
  <si>
    <t>E
[MeV]</t>
  </si>
  <si>
    <t>T
[MeV]</t>
  </si>
  <si>
    <t>P
[MeV/c]</t>
  </si>
  <si>
    <r>
      <rPr>
        <b/>
        <sz val="12"/>
        <color theme="1"/>
        <rFont val="Symbol"/>
      </rPr>
      <t>D</t>
    </r>
    <r>
      <rPr>
        <b/>
        <sz val="12"/>
        <color theme="1"/>
        <rFont val="Calibri"/>
        <family val="2"/>
        <scheme val="minor"/>
      </rPr>
      <t>T
[MeV]</t>
    </r>
  </si>
  <si>
    <r>
      <t>T+</t>
    </r>
    <r>
      <rPr>
        <b/>
        <sz val="12"/>
        <color theme="1"/>
        <rFont val="Symbol"/>
      </rPr>
      <t>D</t>
    </r>
    <r>
      <rPr>
        <b/>
        <sz val="12"/>
        <color theme="1"/>
        <rFont val="Calibri"/>
        <family val="2"/>
        <scheme val="minor"/>
      </rPr>
      <t>T
[MeV]</t>
    </r>
  </si>
  <si>
    <r>
      <t>(T+</t>
    </r>
    <r>
      <rPr>
        <b/>
        <sz val="12"/>
        <color theme="1"/>
        <rFont val="Symbol"/>
      </rPr>
      <t>D</t>
    </r>
    <r>
      <rPr>
        <b/>
        <sz val="12"/>
        <color theme="1"/>
        <rFont val="Calibri"/>
        <family val="2"/>
        <scheme val="minor"/>
      </rPr>
      <t>T</t>
    </r>
    <r>
      <rPr>
        <b/>
        <sz val="12"/>
        <color indexed="206"/>
        <rFont val="Calibri"/>
      </rPr>
      <t>)</t>
    </r>
    <r>
      <rPr>
        <b/>
        <sz val="12"/>
        <color theme="1"/>
        <rFont val="Calibri"/>
        <family val="2"/>
        <scheme val="minor"/>
      </rPr>
      <t>/T
[%]</t>
    </r>
  </si>
  <si>
    <r>
      <rPr>
        <b/>
        <sz val="12"/>
        <color theme="1"/>
        <rFont val="Symbol"/>
      </rPr>
      <t>D</t>
    </r>
    <r>
      <rPr>
        <b/>
        <sz val="12"/>
        <color theme="1"/>
        <rFont val="Calibri"/>
        <family val="2"/>
        <scheme val="minor"/>
      </rPr>
      <t>(R028GSET)
[MV/m]</t>
    </r>
  </si>
  <si>
    <t>MQJ0L02.BDL
[G]</t>
  </si>
  <si>
    <t>MQJ0L02A.BDL
[G]</t>
  </si>
  <si>
    <t>Foil # 14 (0.35 um Au)
15min=0.5M events</t>
  </si>
  <si>
    <t>Foil #15 (1 um Au)
5min = 0.5M events</t>
  </si>
  <si>
    <t>Order</t>
  </si>
  <si>
    <t>Thickness</t>
  </si>
  <si>
    <t>Stability</t>
  </si>
  <si>
    <t>#</t>
  </si>
  <si>
    <t>nm</t>
  </si>
  <si>
    <t>Foil</t>
  </si>
  <si>
    <t>Status</t>
  </si>
  <si>
    <t>X</t>
  </si>
  <si>
    <t>FOIL THICKNESS
4 X 1M EVENT RUNS</t>
  </si>
  <si>
    <t>STABILITY
2 X 1M EVENT RUNS</t>
  </si>
  <si>
    <t>hr</t>
  </si>
  <si>
    <t>8585 - 8490</t>
  </si>
  <si>
    <t>min</t>
  </si>
  <si>
    <t>Runs</t>
  </si>
  <si>
    <t>EST.
Time/Run</t>
  </si>
  <si>
    <t>EST.
Tot. Time</t>
  </si>
  <si>
    <t>Current</t>
  </si>
  <si>
    <t>uA</t>
  </si>
  <si>
    <t xml:space="preserve">10/25/15 DAY SHIFT : TARGET THICKNESS    </t>
  </si>
  <si>
    <t>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</si>
</sst>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Symbol"/>
    </font>
    <font>
      <b/>
      <sz val="12"/>
      <color indexed="206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1" fillId="2" borderId="14" xfId="1" applyNumberFormat="1" applyBorder="1" applyAlignment="1">
      <alignment horizontal="center" vertical="center"/>
    </xf>
    <xf numFmtId="164" fontId="1" fillId="2" borderId="15" xfId="1" applyNumberFormat="1" applyBorder="1" applyAlignment="1">
      <alignment horizontal="center" vertical="center"/>
    </xf>
    <xf numFmtId="164" fontId="1" fillId="2" borderId="20" xfId="1" applyNumberFormat="1" applyBorder="1" applyAlignment="1">
      <alignment horizontal="center" vertical="center"/>
    </xf>
    <xf numFmtId="164" fontId="1" fillId="2" borderId="25" xfId="1" applyNumberFormat="1" applyBorder="1" applyAlignment="1">
      <alignment horizontal="center" vertical="center"/>
    </xf>
    <xf numFmtId="164" fontId="1" fillId="2" borderId="16" xfId="1" applyNumberFormat="1" applyBorder="1" applyAlignment="1">
      <alignment horizontal="center" vertical="center"/>
    </xf>
    <xf numFmtId="0" fontId="1" fillId="2" borderId="14" xfId="1" applyBorder="1" applyAlignment="1">
      <alignment horizontal="center" vertical="center"/>
    </xf>
    <xf numFmtId="0" fontId="1" fillId="2" borderId="15" xfId="1" applyBorder="1" applyAlignment="1">
      <alignment horizontal="center" vertical="center"/>
    </xf>
    <xf numFmtId="0" fontId="1" fillId="2" borderId="20" xfId="1" applyBorder="1" applyAlignment="1">
      <alignment horizontal="center" vertical="center"/>
    </xf>
    <xf numFmtId="0" fontId="2" fillId="3" borderId="21" xfId="2" applyBorder="1" applyAlignment="1">
      <alignment horizontal="center" vertical="center"/>
    </xf>
    <xf numFmtId="0" fontId="2" fillId="3" borderId="24" xfId="2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2" borderId="17" xfId="1" applyBorder="1" applyAlignment="1">
      <alignment horizontal="center" vertical="center"/>
    </xf>
    <xf numFmtId="0" fontId="1" fillId="2" borderId="18" xfId="1" applyBorder="1" applyAlignment="1">
      <alignment horizontal="center" vertical="center"/>
    </xf>
    <xf numFmtId="0" fontId="1" fillId="2" borderId="19" xfId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2" borderId="41" xfId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" borderId="42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29" xfId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" borderId="15" xfId="2" applyBorder="1" applyAlignment="1">
      <alignment horizontal="center" vertical="center"/>
    </xf>
    <xf numFmtId="0" fontId="2" fillId="3" borderId="20" xfId="2" applyBorder="1" applyAlignment="1">
      <alignment horizontal="center" vertical="center"/>
    </xf>
    <xf numFmtId="0" fontId="2" fillId="3" borderId="14" xfId="2" applyBorder="1" applyAlignment="1">
      <alignment horizontal="center" vertical="center"/>
    </xf>
    <xf numFmtId="0" fontId="2" fillId="3" borderId="41" xfId="2" applyBorder="1" applyAlignment="1">
      <alignment horizontal="center" vertical="center"/>
    </xf>
    <xf numFmtId="0" fontId="2" fillId="3" borderId="29" xfId="2" applyBorder="1" applyAlignment="1">
      <alignment horizontal="center" vertical="center"/>
    </xf>
    <xf numFmtId="0" fontId="2" fillId="3" borderId="42" xfId="2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3" borderId="36" xfId="2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" borderId="30" xfId="2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8" xfId="1" applyBorder="1" applyAlignment="1">
      <alignment horizontal="right" vertical="center"/>
    </xf>
    <xf numFmtId="0" fontId="1" fillId="2" borderId="37" xfId="1" applyBorder="1" applyAlignment="1">
      <alignment horizontal="right" vertical="center"/>
    </xf>
    <xf numFmtId="0" fontId="1" fillId="2" borderId="15" xfId="1" applyBorder="1" applyAlignment="1">
      <alignment horizontal="right" vertical="center"/>
    </xf>
    <xf numFmtId="0" fontId="1" fillId="2" borderId="16" xfId="1" applyBorder="1" applyAlignment="1">
      <alignment horizontal="right" vertical="center"/>
    </xf>
    <xf numFmtId="0" fontId="2" fillId="3" borderId="18" xfId="2" applyBorder="1" applyAlignment="1">
      <alignment horizontal="right" vertical="center"/>
    </xf>
    <xf numFmtId="0" fontId="2" fillId="3" borderId="37" xfId="2" applyBorder="1" applyAlignment="1">
      <alignment horizontal="right" vertical="center"/>
    </xf>
    <xf numFmtId="0" fontId="2" fillId="3" borderId="15" xfId="2" applyBorder="1" applyAlignment="1">
      <alignment horizontal="right" vertical="center"/>
    </xf>
    <xf numFmtId="0" fontId="2" fillId="3" borderId="16" xfId="2" applyBorder="1" applyAlignment="1">
      <alignment horizontal="right" vertical="center"/>
    </xf>
    <xf numFmtId="0" fontId="2" fillId="3" borderId="12" xfId="2" applyBorder="1" applyAlignment="1">
      <alignment horizontal="right" vertical="center"/>
    </xf>
    <xf numFmtId="0" fontId="2" fillId="3" borderId="39" xfId="2" applyBorder="1" applyAlignment="1">
      <alignment horizontal="right" vertical="center"/>
    </xf>
    <xf numFmtId="164" fontId="1" fillId="2" borderId="21" xfId="1" applyNumberFormat="1" applyBorder="1" applyAlignment="1">
      <alignment horizontal="center" vertical="center"/>
    </xf>
    <xf numFmtId="164" fontId="1" fillId="2" borderId="22" xfId="1" applyNumberFormat="1" applyBorder="1" applyAlignment="1">
      <alignment horizontal="center" vertical="center"/>
    </xf>
    <xf numFmtId="164" fontId="1" fillId="2" borderId="24" xfId="1" applyNumberFormat="1" applyBorder="1" applyAlignment="1">
      <alignment horizontal="center" vertical="center"/>
    </xf>
    <xf numFmtId="164" fontId="1" fillId="2" borderId="26" xfId="1" applyNumberFormat="1" applyBorder="1" applyAlignment="1">
      <alignment horizontal="center" vertical="center"/>
    </xf>
    <xf numFmtId="164" fontId="1" fillId="2" borderId="23" xfId="1" applyNumberFormat="1" applyBorder="1" applyAlignment="1">
      <alignment horizontal="center" vertical="center"/>
    </xf>
    <xf numFmtId="0" fontId="1" fillId="2" borderId="21" xfId="1" applyBorder="1" applyAlignment="1">
      <alignment horizontal="center" vertical="center"/>
    </xf>
    <xf numFmtId="0" fontId="1" fillId="2" borderId="22" xfId="1" applyBorder="1" applyAlignment="1">
      <alignment horizontal="center" vertical="center"/>
    </xf>
    <xf numFmtId="0" fontId="1" fillId="2" borderId="24" xfId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1" xfId="1" applyBorder="1" applyAlignment="1">
      <alignment horizontal="center" vertical="center"/>
    </xf>
    <xf numFmtId="0" fontId="1" fillId="2" borderId="40" xfId="1" applyBorder="1" applyAlignment="1">
      <alignment horizontal="center" vertical="center"/>
    </xf>
  </cellXfs>
  <cellStyles count="9">
    <cellStyle name="Bad" xfId="2" builtinId="27"/>
    <cellStyle name="Followed Hyperlink" xfId="4" builtinId="9" hidden="1"/>
    <cellStyle name="Followed Hyperlink" xfId="6" builtinId="9" hidden="1"/>
    <cellStyle name="Followed Hyperlink" xfId="8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28"/>
  <sheetViews>
    <sheetView workbookViewId="0">
      <selection activeCell="I33" sqref="I33"/>
    </sheetView>
  </sheetViews>
  <sheetFormatPr baseColWidth="10" defaultRowHeight="15" x14ac:dyDescent="0"/>
  <cols>
    <col min="1" max="4" width="7" style="1" bestFit="1" customWidth="1"/>
    <col min="5" max="5" width="9.5" style="1" bestFit="1" customWidth="1"/>
    <col min="6" max="6" width="8.6640625" style="1" bestFit="1" customWidth="1"/>
    <col min="7" max="7" width="12.83203125" style="1" bestFit="1" customWidth="1"/>
    <col min="8" max="9" width="10.1640625" style="1" bestFit="1" customWidth="1"/>
    <col min="10" max="10" width="13.33203125" style="1" bestFit="1" customWidth="1"/>
    <col min="11" max="11" width="14.5" style="1" bestFit="1" customWidth="1"/>
    <col min="12" max="12" width="6.33203125" style="1" bestFit="1" customWidth="1"/>
    <col min="13" max="13" width="6.6640625" style="1" bestFit="1" customWidth="1"/>
    <col min="14" max="14" width="6.33203125" style="1" bestFit="1" customWidth="1"/>
    <col min="15" max="16" width="6.6640625" style="1" bestFit="1" customWidth="1"/>
    <col min="17" max="17" width="6.33203125" style="1" bestFit="1" customWidth="1"/>
    <col min="18" max="18" width="6.6640625" style="1" bestFit="1" customWidth="1"/>
    <col min="19" max="19" width="6.33203125" style="1" bestFit="1" customWidth="1"/>
    <col min="20" max="16384" width="10.83203125" style="1"/>
  </cols>
  <sheetData>
    <row r="1" spans="1:19" ht="23">
      <c r="A1" s="96" t="s">
        <v>5</v>
      </c>
      <c r="B1" s="96"/>
      <c r="C1" s="96"/>
      <c r="D1" s="96"/>
      <c r="E1" s="96"/>
      <c r="F1" s="96"/>
      <c r="G1" s="96"/>
      <c r="H1" s="96"/>
    </row>
    <row r="2" spans="1:19" ht="16" customHeight="1">
      <c r="A2" s="2"/>
      <c r="B2" s="2"/>
      <c r="C2" s="2"/>
      <c r="D2" s="2"/>
      <c r="E2" s="2"/>
      <c r="F2" s="2"/>
      <c r="G2" s="2"/>
      <c r="H2" s="2"/>
    </row>
    <row r="3" spans="1:19" ht="16" thickBot="1"/>
    <row r="4" spans="1:19" ht="41" customHeight="1" thickBot="1">
      <c r="A4" s="97" t="s">
        <v>0</v>
      </c>
      <c r="B4" s="98"/>
      <c r="C4" s="98"/>
      <c r="D4" s="98"/>
      <c r="E4" s="98"/>
      <c r="F4" s="98"/>
      <c r="G4" s="98"/>
      <c r="H4" s="99"/>
      <c r="I4" s="97" t="s">
        <v>1</v>
      </c>
      <c r="J4" s="98"/>
      <c r="K4" s="98"/>
      <c r="L4" s="100" t="s">
        <v>16</v>
      </c>
      <c r="M4" s="101"/>
      <c r="N4" s="101"/>
      <c r="O4" s="102"/>
      <c r="P4" s="100" t="s">
        <v>15</v>
      </c>
      <c r="Q4" s="101"/>
      <c r="R4" s="101"/>
      <c r="S4" s="102"/>
    </row>
    <row r="5" spans="1:19" ht="32" thickBot="1">
      <c r="A5" s="3" t="s">
        <v>7</v>
      </c>
      <c r="B5" s="4" t="s">
        <v>9</v>
      </c>
      <c r="C5" s="4" t="s">
        <v>10</v>
      </c>
      <c r="D5" s="4" t="s">
        <v>6</v>
      </c>
      <c r="E5" s="4" t="s">
        <v>11</v>
      </c>
      <c r="F5" s="4" t="s">
        <v>8</v>
      </c>
      <c r="G5" s="4" t="s">
        <v>12</v>
      </c>
      <c r="H5" s="5" t="s">
        <v>2</v>
      </c>
      <c r="I5" s="6" t="s">
        <v>2</v>
      </c>
      <c r="J5" s="7" t="s">
        <v>13</v>
      </c>
      <c r="K5" s="8" t="s">
        <v>14</v>
      </c>
      <c r="L5" s="9" t="s">
        <v>3</v>
      </c>
      <c r="M5" s="10" t="s">
        <v>4</v>
      </c>
      <c r="N5" s="10" t="s">
        <v>3</v>
      </c>
      <c r="O5" s="11" t="s">
        <v>4</v>
      </c>
      <c r="P5" s="12" t="s">
        <v>4</v>
      </c>
      <c r="Q5" s="13" t="s">
        <v>3</v>
      </c>
      <c r="R5" s="13" t="s">
        <v>4</v>
      </c>
      <c r="S5" s="11" t="s">
        <v>3</v>
      </c>
    </row>
    <row r="6" spans="1:19">
      <c r="A6" s="22">
        <v>5</v>
      </c>
      <c r="B6" s="23">
        <v>-0.4</v>
      </c>
      <c r="C6" s="23">
        <f>A6+B6</f>
        <v>4.5999999999999996</v>
      </c>
      <c r="D6" s="23">
        <f>C6+0.510999</f>
        <v>5.1109989999999996</v>
      </c>
      <c r="E6" s="23">
        <f>(C6/A6-1)*100</f>
        <v>-8.0000000000000071</v>
      </c>
      <c r="F6" s="23">
        <f>SQRT(D6^2-0.510999^2)</f>
        <v>5.0853899358849564</v>
      </c>
      <c r="G6" s="23">
        <f>0.768*B6/0.4</f>
        <v>-0.76800000000000002</v>
      </c>
      <c r="H6" s="24">
        <f>4.12+G6</f>
        <v>3.3520000000000003</v>
      </c>
      <c r="I6" s="25">
        <v>3.3520000000000003</v>
      </c>
      <c r="J6" s="23">
        <f>-164.4*F6/6.79</f>
        <v>-123.12785058313503</v>
      </c>
      <c r="K6" s="26">
        <f>163.5*F6/6.79</f>
        <v>122.45379300694998</v>
      </c>
      <c r="L6" s="35">
        <v>8457</v>
      </c>
      <c r="M6" s="36">
        <v>8458</v>
      </c>
      <c r="N6" s="36">
        <v>8459</v>
      </c>
      <c r="O6" s="37">
        <v>8460</v>
      </c>
      <c r="P6" s="35">
        <v>8461</v>
      </c>
      <c r="Q6" s="36">
        <v>8462</v>
      </c>
      <c r="R6" s="36">
        <v>8463</v>
      </c>
      <c r="S6" s="37">
        <v>8464</v>
      </c>
    </row>
    <row r="7" spans="1:19">
      <c r="A7" s="14">
        <v>5</v>
      </c>
      <c r="B7" s="15">
        <v>-0.3</v>
      </c>
      <c r="C7" s="15">
        <f t="shared" ref="C7:C14" si="0">A7+B7</f>
        <v>4.7</v>
      </c>
      <c r="D7" s="15">
        <f t="shared" ref="D7:D14" si="1">C7+0.510999</f>
        <v>5.2109990000000002</v>
      </c>
      <c r="E7" s="15">
        <f t="shared" ref="E7:E14" si="2">(C7/A7-1)*100</f>
        <v>-5.9999999999999947</v>
      </c>
      <c r="F7" s="15">
        <f t="shared" ref="F7:F14" si="3">SQRT(D7^2-0.510999^2)</f>
        <v>5.1858837819604098</v>
      </c>
      <c r="G7" s="16">
        <f t="shared" ref="G7:G14" si="4">0.768*B7/0.4</f>
        <v>-0.57599999999999996</v>
      </c>
      <c r="H7" s="17">
        <f t="shared" ref="H7:H14" si="5">4.12+G7</f>
        <v>3.544</v>
      </c>
      <c r="I7" s="18">
        <v>3.544</v>
      </c>
      <c r="J7" s="18">
        <f t="shared" ref="J7:J14" si="6">-164.4*F7/6.79</f>
        <v>-125.56101528045528</v>
      </c>
      <c r="K7" s="18">
        <f t="shared" ref="K7:K14" si="7">163.5*F7/6.79</f>
        <v>124.87363745957688</v>
      </c>
      <c r="L7" s="19"/>
      <c r="M7" s="20"/>
      <c r="N7" s="20"/>
      <c r="O7" s="21"/>
      <c r="P7" s="19"/>
      <c r="Q7" s="20"/>
      <c r="R7" s="20"/>
      <c r="S7" s="21"/>
    </row>
    <row r="8" spans="1:19">
      <c r="A8" s="22">
        <v>5</v>
      </c>
      <c r="B8" s="23">
        <v>-0.2</v>
      </c>
      <c r="C8" s="23">
        <f t="shared" si="0"/>
        <v>4.8</v>
      </c>
      <c r="D8" s="23">
        <f t="shared" si="1"/>
        <v>5.3109989999999998</v>
      </c>
      <c r="E8" s="23">
        <f t="shared" si="2"/>
        <v>-4.0000000000000036</v>
      </c>
      <c r="F8" s="23">
        <f t="shared" si="3"/>
        <v>5.2863588981453011</v>
      </c>
      <c r="G8" s="23">
        <f t="shared" si="4"/>
        <v>-0.38400000000000001</v>
      </c>
      <c r="H8" s="24">
        <f t="shared" si="5"/>
        <v>3.7360000000000002</v>
      </c>
      <c r="I8" s="25">
        <v>3.7360000000000002</v>
      </c>
      <c r="J8" s="23">
        <f t="shared" si="6"/>
        <v>-127.99372648823085</v>
      </c>
      <c r="K8" s="26">
        <f t="shared" si="7"/>
        <v>127.29303090526608</v>
      </c>
      <c r="L8" s="27">
        <v>8445</v>
      </c>
      <c r="M8" s="28">
        <v>8446</v>
      </c>
      <c r="N8" s="28">
        <v>8447</v>
      </c>
      <c r="O8" s="29">
        <v>8448</v>
      </c>
      <c r="P8" s="27">
        <v>8449</v>
      </c>
      <c r="Q8" s="28">
        <v>8450</v>
      </c>
      <c r="R8" s="28">
        <v>8451</v>
      </c>
      <c r="S8" s="29">
        <v>8452</v>
      </c>
    </row>
    <row r="9" spans="1:19">
      <c r="A9" s="14">
        <v>5</v>
      </c>
      <c r="B9" s="15">
        <v>-0.1</v>
      </c>
      <c r="C9" s="15">
        <f t="shared" si="0"/>
        <v>4.9000000000000004</v>
      </c>
      <c r="D9" s="15">
        <f t="shared" si="1"/>
        <v>5.4109990000000003</v>
      </c>
      <c r="E9" s="15">
        <f t="shared" si="2"/>
        <v>-1.9999999999999907</v>
      </c>
      <c r="F9" s="15">
        <f t="shared" si="3"/>
        <v>5.3868163324917626</v>
      </c>
      <c r="G9" s="16">
        <f t="shared" si="4"/>
        <v>-0.192</v>
      </c>
      <c r="H9" s="17">
        <f t="shared" si="5"/>
        <v>3.9279999999999999</v>
      </c>
      <c r="I9" s="18">
        <v>3.9279999999999999</v>
      </c>
      <c r="J9" s="18">
        <f t="shared" si="6"/>
        <v>-130.42600958198025</v>
      </c>
      <c r="K9" s="18">
        <f t="shared" si="7"/>
        <v>129.71199858061902</v>
      </c>
      <c r="L9" s="19"/>
      <c r="M9" s="20"/>
      <c r="N9" s="20"/>
      <c r="O9" s="21"/>
      <c r="P9" s="19"/>
      <c r="Q9" s="20"/>
      <c r="R9" s="20"/>
      <c r="S9" s="21"/>
    </row>
    <row r="10" spans="1:19">
      <c r="A10" s="22">
        <v>5</v>
      </c>
      <c r="B10" s="23">
        <v>0</v>
      </c>
      <c r="C10" s="23">
        <f t="shared" si="0"/>
        <v>5</v>
      </c>
      <c r="D10" s="23">
        <f t="shared" si="1"/>
        <v>5.510999</v>
      </c>
      <c r="E10" s="23">
        <f t="shared" si="2"/>
        <v>0</v>
      </c>
      <c r="F10" s="23">
        <f t="shared" si="3"/>
        <v>5.4872570561255829</v>
      </c>
      <c r="G10" s="23">
        <f t="shared" si="4"/>
        <v>0</v>
      </c>
      <c r="H10" s="24">
        <f t="shared" si="5"/>
        <v>4.12</v>
      </c>
      <c r="I10" s="25">
        <v>4.12</v>
      </c>
      <c r="J10" s="23">
        <f t="shared" si="6"/>
        <v>-132.85788807467537</v>
      </c>
      <c r="K10" s="26">
        <f t="shared" si="7"/>
        <v>132.13056386988703</v>
      </c>
      <c r="L10" s="27">
        <v>8433</v>
      </c>
      <c r="M10" s="28">
        <v>8434</v>
      </c>
      <c r="N10" s="28">
        <v>8435</v>
      </c>
      <c r="O10" s="29">
        <v>8436</v>
      </c>
      <c r="P10" s="27">
        <v>8437</v>
      </c>
      <c r="Q10" s="28">
        <v>8438</v>
      </c>
      <c r="R10" s="28">
        <v>8439</v>
      </c>
      <c r="S10" s="29">
        <v>8440</v>
      </c>
    </row>
    <row r="11" spans="1:19">
      <c r="A11" s="14">
        <v>5</v>
      </c>
      <c r="B11" s="15">
        <v>0.1</v>
      </c>
      <c r="C11" s="15">
        <f t="shared" si="0"/>
        <v>5.0999999999999996</v>
      </c>
      <c r="D11" s="15">
        <f t="shared" si="1"/>
        <v>5.6109989999999996</v>
      </c>
      <c r="E11" s="15">
        <f t="shared" si="2"/>
        <v>2.0000000000000018</v>
      </c>
      <c r="F11" s="15">
        <f t="shared" si="3"/>
        <v>5.587681970191217</v>
      </c>
      <c r="G11" s="16">
        <f t="shared" si="4"/>
        <v>0.192</v>
      </c>
      <c r="H11" s="17">
        <f t="shared" si="5"/>
        <v>4.3120000000000003</v>
      </c>
      <c r="I11" s="18">
        <v>4.3120000000000003</v>
      </c>
      <c r="J11" s="18">
        <f t="shared" si="6"/>
        <v>-135.28938378489485</v>
      </c>
      <c r="K11" s="18">
        <f t="shared" si="7"/>
        <v>134.54874847220384</v>
      </c>
      <c r="L11" s="19"/>
      <c r="M11" s="20"/>
      <c r="N11" s="20"/>
      <c r="O11" s="21"/>
      <c r="P11" s="19"/>
      <c r="Q11" s="20"/>
      <c r="R11" s="20"/>
      <c r="S11" s="21"/>
    </row>
    <row r="12" spans="1:19">
      <c r="A12" s="22">
        <v>5</v>
      </c>
      <c r="B12" s="23">
        <v>0.2</v>
      </c>
      <c r="C12" s="23">
        <f t="shared" si="0"/>
        <v>5.2</v>
      </c>
      <c r="D12" s="23">
        <f t="shared" si="1"/>
        <v>5.7109990000000002</v>
      </c>
      <c r="E12" s="23">
        <f t="shared" si="2"/>
        <v>4.0000000000000036</v>
      </c>
      <c r="F12" s="23">
        <f t="shared" si="3"/>
        <v>5.6880919120562741</v>
      </c>
      <c r="G12" s="23">
        <f t="shared" si="4"/>
        <v>0.38400000000000001</v>
      </c>
      <c r="H12" s="24">
        <f t="shared" si="5"/>
        <v>4.5040000000000004</v>
      </c>
      <c r="I12" s="25">
        <v>4.5040000000000004</v>
      </c>
      <c r="J12" s="23">
        <f t="shared" si="6"/>
        <v>-137.72051698704735</v>
      </c>
      <c r="K12" s="26">
        <f t="shared" si="7"/>
        <v>136.96657255098685</v>
      </c>
      <c r="L12" s="27">
        <v>8466</v>
      </c>
      <c r="M12" s="28">
        <v>8467</v>
      </c>
      <c r="N12" s="28">
        <v>8469</v>
      </c>
      <c r="O12" s="29">
        <v>8470</v>
      </c>
      <c r="P12" s="27">
        <v>8471</v>
      </c>
      <c r="Q12" s="28">
        <v>8473</v>
      </c>
      <c r="R12" s="28">
        <v>8474</v>
      </c>
      <c r="S12" s="29">
        <v>8475</v>
      </c>
    </row>
    <row r="13" spans="1:19">
      <c r="A13" s="14">
        <v>5</v>
      </c>
      <c r="B13" s="15">
        <v>0.3</v>
      </c>
      <c r="C13" s="15">
        <f t="shared" si="0"/>
        <v>5.3</v>
      </c>
      <c r="D13" s="15">
        <f t="shared" si="1"/>
        <v>5.8109989999999998</v>
      </c>
      <c r="E13" s="15">
        <f t="shared" si="2"/>
        <v>6.0000000000000053</v>
      </c>
      <c r="F13" s="15">
        <f t="shared" si="3"/>
        <v>5.7884876608661786</v>
      </c>
      <c r="G13" s="16">
        <f t="shared" si="4"/>
        <v>0.57599999999999996</v>
      </c>
      <c r="H13" s="17">
        <f t="shared" si="5"/>
        <v>4.6959999999999997</v>
      </c>
      <c r="I13" s="18">
        <v>4.6959999999999997</v>
      </c>
      <c r="J13" s="18">
        <f t="shared" si="6"/>
        <v>-140.15130654586153</v>
      </c>
      <c r="K13" s="18">
        <f t="shared" si="7"/>
        <v>139.38405486769076</v>
      </c>
      <c r="L13" s="19"/>
      <c r="M13" s="20"/>
      <c r="N13" s="20"/>
      <c r="O13" s="21"/>
      <c r="P13" s="19"/>
      <c r="Q13" s="20"/>
      <c r="R13" s="20"/>
      <c r="S13" s="21"/>
    </row>
    <row r="14" spans="1:19" ht="16" thickBot="1">
      <c r="A14" s="88">
        <v>5</v>
      </c>
      <c r="B14" s="89">
        <v>0.4</v>
      </c>
      <c r="C14" s="89">
        <f t="shared" si="0"/>
        <v>5.4</v>
      </c>
      <c r="D14" s="89">
        <f t="shared" si="1"/>
        <v>5.9109990000000003</v>
      </c>
      <c r="E14" s="89">
        <f t="shared" si="2"/>
        <v>8.0000000000000071</v>
      </c>
      <c r="F14" s="89">
        <f t="shared" si="3"/>
        <v>5.8888699425271742</v>
      </c>
      <c r="G14" s="89">
        <f t="shared" si="4"/>
        <v>0.76800000000000002</v>
      </c>
      <c r="H14" s="90">
        <f t="shared" si="5"/>
        <v>4.8879999999999999</v>
      </c>
      <c r="I14" s="91">
        <v>4.8879999999999999</v>
      </c>
      <c r="J14" s="89">
        <f t="shared" si="6"/>
        <v>-142.58177003703497</v>
      </c>
      <c r="K14" s="92">
        <f t="shared" si="7"/>
        <v>141.80121290179571</v>
      </c>
      <c r="L14" s="93">
        <v>8477</v>
      </c>
      <c r="M14" s="94">
        <v>8478</v>
      </c>
      <c r="N14" s="94">
        <v>8479</v>
      </c>
      <c r="O14" s="95">
        <v>8480</v>
      </c>
      <c r="P14" s="93">
        <v>8481</v>
      </c>
      <c r="Q14" s="94">
        <v>8482</v>
      </c>
      <c r="R14" s="94">
        <v>8483</v>
      </c>
      <c r="S14" s="95">
        <v>8484</v>
      </c>
    </row>
    <row r="19" spans="3:3">
      <c r="C19" s="32"/>
    </row>
    <row r="20" spans="3:3">
      <c r="C20" s="32"/>
    </row>
    <row r="21" spans="3:3">
      <c r="C21" s="32"/>
    </row>
    <row r="22" spans="3:3">
      <c r="C22" s="32"/>
    </row>
    <row r="23" spans="3:3">
      <c r="C23" s="32"/>
    </row>
    <row r="24" spans="3:3">
      <c r="C24" s="32"/>
    </row>
    <row r="25" spans="3:3">
      <c r="C25" s="32"/>
    </row>
    <row r="26" spans="3:3">
      <c r="C26" s="32"/>
    </row>
    <row r="27" spans="3:3">
      <c r="C27" s="32"/>
    </row>
    <row r="28" spans="3:3">
      <c r="C28" s="32"/>
    </row>
  </sheetData>
  <mergeCells count="5">
    <mergeCell ref="A1:H1"/>
    <mergeCell ref="A4:H4"/>
    <mergeCell ref="I4:K4"/>
    <mergeCell ref="L4:O4"/>
    <mergeCell ref="P4:S4"/>
  </mergeCells>
  <phoneticPr fontId="11" type="noConversion"/>
  <pageMargins left="0.75" right="0.75" top="1" bottom="1" header="0.5" footer="0.5"/>
  <pageSetup scale="7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29"/>
  <sheetViews>
    <sheetView tabSelected="1" topLeftCell="B1" workbookViewId="0">
      <selection activeCell="Q4" sqref="Q4"/>
    </sheetView>
  </sheetViews>
  <sheetFormatPr baseColWidth="10" defaultRowHeight="15" x14ac:dyDescent="0"/>
  <cols>
    <col min="1" max="1" width="2.33203125" style="39" customWidth="1"/>
    <col min="2" max="2" width="10.83203125" style="39"/>
    <col min="3" max="3" width="10" style="39" customWidth="1"/>
    <col min="4" max="4" width="7.6640625" style="39" customWidth="1"/>
    <col min="5" max="5" width="10.5" style="39" customWidth="1"/>
    <col min="6" max="6" width="8.83203125" style="39" customWidth="1"/>
    <col min="7" max="7" width="10.6640625" style="39" customWidth="1"/>
    <col min="8" max="8" width="8" style="39" customWidth="1"/>
    <col min="9" max="9" width="10.83203125" style="39"/>
    <col min="10" max="10" width="9.5" style="39" customWidth="1"/>
    <col min="11" max="11" width="9" style="39" customWidth="1"/>
    <col min="12" max="12" width="8.5" style="39" customWidth="1"/>
    <col min="13" max="13" width="8.33203125" style="39" customWidth="1"/>
    <col min="14" max="14" width="9" style="39" customWidth="1"/>
    <col min="15" max="15" width="9.33203125" style="39" customWidth="1"/>
    <col min="16" max="16384" width="10.83203125" style="39"/>
  </cols>
  <sheetData>
    <row r="1" spans="2:15">
      <c r="B1" s="106" t="s">
        <v>35</v>
      </c>
      <c r="C1" s="106"/>
      <c r="D1" s="106"/>
      <c r="E1" s="106"/>
      <c r="F1" s="38"/>
    </row>
    <row r="2" spans="2:15">
      <c r="B2" s="106"/>
      <c r="C2" s="106"/>
      <c r="D2" s="106"/>
      <c r="E2" s="106"/>
      <c r="F2" s="38"/>
    </row>
    <row r="3" spans="2:15" ht="16" thickBot="1"/>
    <row r="4" spans="2:15" ht="36" customHeight="1" thickBot="1">
      <c r="B4" s="104" t="s">
        <v>23</v>
      </c>
      <c r="C4" s="40" t="s">
        <v>17</v>
      </c>
      <c r="D4" s="34" t="s">
        <v>22</v>
      </c>
      <c r="E4" s="41" t="s">
        <v>18</v>
      </c>
      <c r="F4" s="42" t="s">
        <v>33</v>
      </c>
      <c r="G4" s="33" t="s">
        <v>31</v>
      </c>
      <c r="H4" s="34" t="s">
        <v>30</v>
      </c>
      <c r="I4" s="43" t="s">
        <v>32</v>
      </c>
      <c r="J4" s="103" t="s">
        <v>25</v>
      </c>
      <c r="K4" s="98"/>
      <c r="L4" s="98"/>
      <c r="M4" s="99"/>
      <c r="N4" s="103" t="s">
        <v>26</v>
      </c>
      <c r="O4" s="99"/>
    </row>
    <row r="5" spans="2:15" ht="19" thickBot="1">
      <c r="B5" s="105"/>
      <c r="C5" s="44" t="s">
        <v>20</v>
      </c>
      <c r="D5" s="45" t="s">
        <v>20</v>
      </c>
      <c r="E5" s="46" t="s">
        <v>21</v>
      </c>
      <c r="F5" s="47" t="s">
        <v>34</v>
      </c>
      <c r="G5" s="44" t="s">
        <v>29</v>
      </c>
      <c r="H5" s="45" t="s">
        <v>20</v>
      </c>
      <c r="I5" s="48" t="s">
        <v>27</v>
      </c>
      <c r="J5" s="49" t="s">
        <v>4</v>
      </c>
      <c r="K5" s="45" t="s">
        <v>3</v>
      </c>
      <c r="L5" s="45" t="s">
        <v>4</v>
      </c>
      <c r="M5" s="48" t="s">
        <v>3</v>
      </c>
      <c r="N5" s="49" t="s">
        <v>3</v>
      </c>
      <c r="O5" s="48" t="s">
        <v>4</v>
      </c>
    </row>
    <row r="6" spans="2:15">
      <c r="B6" s="50" t="s">
        <v>24</v>
      </c>
      <c r="C6" s="35">
        <v>1</v>
      </c>
      <c r="D6" s="78">
        <v>15</v>
      </c>
      <c r="E6" s="79">
        <v>1000</v>
      </c>
      <c r="F6" s="51">
        <v>1</v>
      </c>
      <c r="G6" s="52">
        <v>10</v>
      </c>
      <c r="H6" s="53">
        <v>4</v>
      </c>
      <c r="I6" s="54">
        <f>G6*H6/60</f>
        <v>0.66666666666666663</v>
      </c>
      <c r="J6" s="107" t="s">
        <v>28</v>
      </c>
      <c r="K6" s="107"/>
      <c r="L6" s="107"/>
      <c r="M6" s="108"/>
      <c r="N6" s="55"/>
      <c r="O6" s="56"/>
    </row>
    <row r="7" spans="2:15">
      <c r="B7" s="50" t="s">
        <v>24</v>
      </c>
      <c r="C7" s="27">
        <v>2</v>
      </c>
      <c r="D7" s="80">
        <v>2</v>
      </c>
      <c r="E7" s="81">
        <v>625</v>
      </c>
      <c r="F7" s="57">
        <v>1</v>
      </c>
      <c r="G7" s="58">
        <v>30</v>
      </c>
      <c r="H7" s="59">
        <v>4</v>
      </c>
      <c r="I7" s="54">
        <f t="shared" ref="I7:I24" si="0">G7*H7/60</f>
        <v>2</v>
      </c>
      <c r="J7" s="60">
        <v>8491</v>
      </c>
      <c r="K7" s="28">
        <v>8492</v>
      </c>
      <c r="L7" s="28">
        <v>8493</v>
      </c>
      <c r="M7" s="28">
        <v>8494</v>
      </c>
      <c r="N7" s="61"/>
      <c r="O7" s="62"/>
    </row>
    <row r="8" spans="2:15">
      <c r="B8" s="50" t="s">
        <v>24</v>
      </c>
      <c r="C8" s="27" t="s">
        <v>19</v>
      </c>
      <c r="D8" s="80">
        <v>15</v>
      </c>
      <c r="E8" s="81">
        <v>1000</v>
      </c>
      <c r="F8" s="57">
        <v>1</v>
      </c>
      <c r="G8" s="58">
        <v>10</v>
      </c>
      <c r="H8" s="59">
        <v>2</v>
      </c>
      <c r="I8" s="54">
        <f t="shared" si="0"/>
        <v>0.33333333333333331</v>
      </c>
      <c r="J8" s="61"/>
      <c r="K8" s="59"/>
      <c r="L8" s="59"/>
      <c r="M8" s="62"/>
      <c r="N8" s="60">
        <v>8495</v>
      </c>
      <c r="O8" s="29">
        <v>8496</v>
      </c>
    </row>
    <row r="9" spans="2:15">
      <c r="B9" s="50" t="s">
        <v>24</v>
      </c>
      <c r="C9" s="27">
        <v>3</v>
      </c>
      <c r="D9" s="80">
        <v>13</v>
      </c>
      <c r="E9" s="81">
        <v>50</v>
      </c>
      <c r="F9" s="57">
        <v>3</v>
      </c>
      <c r="G9" s="58">
        <v>60</v>
      </c>
      <c r="H9" s="59">
        <v>4</v>
      </c>
      <c r="I9" s="54">
        <f t="shared" si="0"/>
        <v>4</v>
      </c>
      <c r="J9" s="60">
        <v>8497</v>
      </c>
      <c r="K9" s="28">
        <v>8498</v>
      </c>
      <c r="L9" s="28">
        <v>8501</v>
      </c>
      <c r="M9" s="29">
        <v>8502</v>
      </c>
      <c r="N9" s="61"/>
      <c r="O9" s="62"/>
    </row>
    <row r="10" spans="2:15">
      <c r="B10" s="50" t="s">
        <v>24</v>
      </c>
      <c r="C10" s="27" t="s">
        <v>19</v>
      </c>
      <c r="D10" s="78">
        <v>15</v>
      </c>
      <c r="E10" s="79">
        <v>1000</v>
      </c>
      <c r="F10" s="51">
        <v>1</v>
      </c>
      <c r="G10" s="58">
        <v>10</v>
      </c>
      <c r="H10" s="59">
        <v>2</v>
      </c>
      <c r="I10" s="54">
        <f t="shared" si="0"/>
        <v>0.33333333333333331</v>
      </c>
      <c r="J10" s="61"/>
      <c r="K10" s="59"/>
      <c r="L10" s="59"/>
      <c r="M10" s="62"/>
      <c r="N10" s="60">
        <v>8503</v>
      </c>
      <c r="O10" s="29">
        <v>8504</v>
      </c>
    </row>
    <row r="11" spans="2:15">
      <c r="B11" s="50" t="s">
        <v>24</v>
      </c>
      <c r="C11" s="27">
        <v>4</v>
      </c>
      <c r="D11" s="80">
        <v>14</v>
      </c>
      <c r="E11" s="81">
        <v>350</v>
      </c>
      <c r="F11" s="57">
        <v>1</v>
      </c>
      <c r="G11" s="58">
        <v>30</v>
      </c>
      <c r="H11" s="59">
        <v>4</v>
      </c>
      <c r="I11" s="54">
        <f t="shared" si="0"/>
        <v>2</v>
      </c>
      <c r="J11" s="60">
        <v>8506</v>
      </c>
      <c r="K11" s="28">
        <v>8507</v>
      </c>
      <c r="L11" s="28">
        <v>8508</v>
      </c>
      <c r="M11" s="29">
        <v>8509</v>
      </c>
      <c r="N11" s="61"/>
      <c r="O11" s="62"/>
    </row>
    <row r="12" spans="2:15">
      <c r="B12" s="50" t="s">
        <v>24</v>
      </c>
      <c r="C12" s="27" t="s">
        <v>19</v>
      </c>
      <c r="D12" s="78">
        <v>15</v>
      </c>
      <c r="E12" s="79">
        <v>1000</v>
      </c>
      <c r="F12" s="51">
        <v>1</v>
      </c>
      <c r="G12" s="58">
        <v>10</v>
      </c>
      <c r="H12" s="59">
        <v>2</v>
      </c>
      <c r="I12" s="54">
        <f t="shared" si="0"/>
        <v>0.33333333333333331</v>
      </c>
      <c r="J12" s="61"/>
      <c r="K12" s="59"/>
      <c r="L12" s="59"/>
      <c r="M12" s="62"/>
      <c r="N12" s="60">
        <v>8510</v>
      </c>
      <c r="O12" s="29">
        <v>8511</v>
      </c>
    </row>
    <row r="13" spans="2:15">
      <c r="B13" s="50" t="s">
        <v>24</v>
      </c>
      <c r="C13" s="27">
        <v>5</v>
      </c>
      <c r="D13" s="80">
        <v>3</v>
      </c>
      <c r="E13" s="81">
        <v>870</v>
      </c>
      <c r="F13" s="57">
        <v>1</v>
      </c>
      <c r="G13" s="58">
        <v>15</v>
      </c>
      <c r="H13" s="59">
        <v>4</v>
      </c>
      <c r="I13" s="54">
        <f t="shared" si="0"/>
        <v>1</v>
      </c>
      <c r="J13" s="60">
        <v>8512</v>
      </c>
      <c r="K13" s="28">
        <v>8513</v>
      </c>
      <c r="L13" s="28">
        <v>8514</v>
      </c>
      <c r="M13" s="29">
        <v>8515</v>
      </c>
      <c r="N13" s="61"/>
      <c r="O13" s="62"/>
    </row>
    <row r="14" spans="2:15">
      <c r="B14" s="50" t="s">
        <v>24</v>
      </c>
      <c r="C14" s="27" t="s">
        <v>19</v>
      </c>
      <c r="D14" s="78">
        <v>15</v>
      </c>
      <c r="E14" s="79">
        <v>1000</v>
      </c>
      <c r="F14" s="51">
        <v>1</v>
      </c>
      <c r="G14" s="58">
        <v>10</v>
      </c>
      <c r="H14" s="59">
        <v>2</v>
      </c>
      <c r="I14" s="54">
        <f t="shared" si="0"/>
        <v>0.33333333333333331</v>
      </c>
      <c r="J14" s="61"/>
      <c r="K14" s="59"/>
      <c r="L14" s="59"/>
      <c r="M14" s="62"/>
      <c r="N14" s="60">
        <v>8516</v>
      </c>
      <c r="O14" s="29">
        <v>8517</v>
      </c>
    </row>
    <row r="15" spans="2:15">
      <c r="B15" s="50" t="s">
        <v>36</v>
      </c>
      <c r="C15" s="27">
        <v>6</v>
      </c>
      <c r="D15" s="80">
        <v>1</v>
      </c>
      <c r="E15" s="81">
        <v>225</v>
      </c>
      <c r="F15" s="57">
        <v>1</v>
      </c>
      <c r="G15" s="58">
        <v>40</v>
      </c>
      <c r="H15" s="59">
        <v>4</v>
      </c>
      <c r="I15" s="54">
        <f t="shared" si="0"/>
        <v>2.6666666666666665</v>
      </c>
      <c r="J15" s="60">
        <v>8518</v>
      </c>
      <c r="K15" s="63"/>
      <c r="L15" s="63"/>
      <c r="M15" s="64"/>
      <c r="N15" s="61"/>
      <c r="O15" s="62"/>
    </row>
    <row r="16" spans="2:15">
      <c r="B16" s="50"/>
      <c r="C16" s="65" t="s">
        <v>19</v>
      </c>
      <c r="D16" s="82">
        <v>15</v>
      </c>
      <c r="E16" s="83">
        <v>1000</v>
      </c>
      <c r="F16" s="66">
        <v>1</v>
      </c>
      <c r="G16" s="58">
        <v>10</v>
      </c>
      <c r="H16" s="59">
        <v>2</v>
      </c>
      <c r="I16" s="54">
        <f t="shared" si="0"/>
        <v>0.33333333333333331</v>
      </c>
      <c r="J16" s="61"/>
      <c r="K16" s="59"/>
      <c r="L16" s="59"/>
      <c r="M16" s="62"/>
      <c r="N16" s="67"/>
      <c r="O16" s="64"/>
    </row>
    <row r="17" spans="2:15">
      <c r="B17" s="50"/>
      <c r="C17" s="65">
        <v>7</v>
      </c>
      <c r="D17" s="84">
        <v>4</v>
      </c>
      <c r="E17" s="85">
        <v>750</v>
      </c>
      <c r="F17" s="68">
        <v>1</v>
      </c>
      <c r="G17" s="58">
        <v>15</v>
      </c>
      <c r="H17" s="59">
        <v>4</v>
      </c>
      <c r="I17" s="54">
        <f t="shared" si="0"/>
        <v>1</v>
      </c>
      <c r="J17" s="67"/>
      <c r="K17" s="63"/>
      <c r="L17" s="63"/>
      <c r="M17" s="64"/>
      <c r="N17" s="61"/>
      <c r="O17" s="62"/>
    </row>
    <row r="18" spans="2:15">
      <c r="B18" s="50"/>
      <c r="C18" s="65" t="s">
        <v>19</v>
      </c>
      <c r="D18" s="82">
        <v>15</v>
      </c>
      <c r="E18" s="83">
        <v>1000</v>
      </c>
      <c r="F18" s="66">
        <v>1</v>
      </c>
      <c r="G18" s="58">
        <v>10</v>
      </c>
      <c r="H18" s="59">
        <v>2</v>
      </c>
      <c r="I18" s="54">
        <f t="shared" si="0"/>
        <v>0.33333333333333331</v>
      </c>
      <c r="J18" s="61"/>
      <c r="K18" s="59"/>
      <c r="L18" s="59"/>
      <c r="M18" s="62"/>
      <c r="N18" s="67"/>
      <c r="O18" s="64"/>
    </row>
    <row r="19" spans="2:15">
      <c r="B19" s="50"/>
      <c r="C19" s="65">
        <v>8</v>
      </c>
      <c r="D19" s="84">
        <v>5</v>
      </c>
      <c r="E19" s="85">
        <v>500</v>
      </c>
      <c r="F19" s="68">
        <v>1</v>
      </c>
      <c r="G19" s="58">
        <v>20</v>
      </c>
      <c r="H19" s="59">
        <v>4</v>
      </c>
      <c r="I19" s="54">
        <f t="shared" si="0"/>
        <v>1.3333333333333333</v>
      </c>
      <c r="J19" s="67"/>
      <c r="K19" s="63"/>
      <c r="L19" s="63"/>
      <c r="M19" s="64"/>
      <c r="N19" s="61"/>
      <c r="O19" s="62"/>
    </row>
    <row r="20" spans="2:15">
      <c r="B20" s="50"/>
      <c r="C20" s="65" t="s">
        <v>19</v>
      </c>
      <c r="D20" s="82">
        <v>15</v>
      </c>
      <c r="E20" s="83">
        <v>1000</v>
      </c>
      <c r="F20" s="66">
        <v>1</v>
      </c>
      <c r="G20" s="58">
        <v>10</v>
      </c>
      <c r="H20" s="59">
        <v>2</v>
      </c>
      <c r="I20" s="54">
        <f t="shared" si="0"/>
        <v>0.33333333333333331</v>
      </c>
      <c r="J20" s="61"/>
      <c r="K20" s="59"/>
      <c r="L20" s="59"/>
      <c r="M20" s="62"/>
      <c r="N20" s="67"/>
      <c r="O20" s="64"/>
    </row>
    <row r="21" spans="2:15">
      <c r="B21" s="50"/>
      <c r="C21" s="65">
        <v>9</v>
      </c>
      <c r="D21" s="84">
        <v>12</v>
      </c>
      <c r="E21" s="85">
        <v>50</v>
      </c>
      <c r="F21" s="68">
        <v>3</v>
      </c>
      <c r="G21" s="58">
        <v>60</v>
      </c>
      <c r="H21" s="59">
        <v>4</v>
      </c>
      <c r="I21" s="54">
        <f t="shared" si="0"/>
        <v>4</v>
      </c>
      <c r="J21" s="67"/>
      <c r="K21" s="63"/>
      <c r="L21" s="63"/>
      <c r="M21" s="64"/>
      <c r="N21" s="61"/>
      <c r="O21" s="62"/>
    </row>
    <row r="22" spans="2:15">
      <c r="B22" s="50"/>
      <c r="C22" s="65" t="s">
        <v>19</v>
      </c>
      <c r="D22" s="82">
        <v>15</v>
      </c>
      <c r="E22" s="83">
        <v>1000</v>
      </c>
      <c r="F22" s="66">
        <v>1</v>
      </c>
      <c r="G22" s="58">
        <v>10</v>
      </c>
      <c r="H22" s="59">
        <v>2</v>
      </c>
      <c r="I22" s="54">
        <f t="shared" si="0"/>
        <v>0.33333333333333331</v>
      </c>
      <c r="J22" s="61"/>
      <c r="K22" s="59"/>
      <c r="L22" s="59"/>
      <c r="M22" s="62"/>
      <c r="N22" s="67"/>
      <c r="O22" s="64"/>
    </row>
    <row r="23" spans="2:15">
      <c r="B23" s="50"/>
      <c r="C23" s="65">
        <v>10</v>
      </c>
      <c r="D23" s="84">
        <v>8</v>
      </c>
      <c r="E23" s="85">
        <v>350</v>
      </c>
      <c r="F23" s="68">
        <v>1</v>
      </c>
      <c r="G23" s="58">
        <v>30</v>
      </c>
      <c r="H23" s="59">
        <v>4</v>
      </c>
      <c r="I23" s="54">
        <f t="shared" si="0"/>
        <v>2</v>
      </c>
      <c r="J23" s="67"/>
      <c r="K23" s="63"/>
      <c r="L23" s="63"/>
      <c r="M23" s="64"/>
      <c r="N23" s="61"/>
      <c r="O23" s="62"/>
    </row>
    <row r="24" spans="2:15" ht="16" thickBot="1">
      <c r="B24" s="69"/>
      <c r="C24" s="30" t="s">
        <v>19</v>
      </c>
      <c r="D24" s="86">
        <v>15</v>
      </c>
      <c r="E24" s="87">
        <v>1000</v>
      </c>
      <c r="F24" s="70">
        <v>1</v>
      </c>
      <c r="G24" s="71">
        <v>10</v>
      </c>
      <c r="H24" s="72">
        <v>2</v>
      </c>
      <c r="I24" s="73">
        <f t="shared" si="0"/>
        <v>0.33333333333333331</v>
      </c>
      <c r="J24" s="74"/>
      <c r="K24" s="72"/>
      <c r="L24" s="72"/>
      <c r="M24" s="75"/>
      <c r="N24" s="76"/>
      <c r="O24" s="31"/>
    </row>
    <row r="25" spans="2:15">
      <c r="I25" s="77">
        <f>SUM(I6:I24)</f>
        <v>23.666666666666664</v>
      </c>
    </row>
    <row r="29" spans="2:15">
      <c r="I29" s="77"/>
    </row>
  </sheetData>
  <mergeCells count="5">
    <mergeCell ref="J4:M4"/>
    <mergeCell ref="N4:O4"/>
    <mergeCell ref="B4:B5"/>
    <mergeCell ref="B1:E2"/>
    <mergeCell ref="J6:M6"/>
  </mergeCells>
  <phoneticPr fontId="11" type="noConversion"/>
  <pageMargins left="0.75" right="0.75" top="1" bottom="1" header="0.5" footer="0.5"/>
  <pageSetup scale="8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BeamEnergy</vt:lpstr>
      <vt:lpstr>TargetThickness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cp:lastPrinted>2015-10-25T13:14:06Z</cp:lastPrinted>
  <dcterms:created xsi:type="dcterms:W3CDTF">2015-10-24T15:33:23Z</dcterms:created>
  <dcterms:modified xsi:type="dcterms:W3CDTF">2015-10-25T14:15:54Z</dcterms:modified>
</cp:coreProperties>
</file>