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grames/Documents/JOE-WORK/AIPINJ/BUDGETS/"/>
    </mc:Choice>
  </mc:AlternateContent>
  <xr:revisionPtr revIDLastSave="0" documentId="13_ncr:1_{068B830C-851E-214D-BE6F-39BC97250CC6}" xr6:coauthVersionLast="36" xr6:coauthVersionMax="36" xr10:uidLastSave="{00000000-0000-0000-0000-000000000000}"/>
  <bookViews>
    <workbookView xWindow="31120" yWindow="-4880" windowWidth="33700" windowHeight="21720" tabRatio="500" activeTab="1" xr2:uid="{00000000-000D-0000-FFFF-FFFF00000000}"/>
  </bookViews>
  <sheets>
    <sheet name="AIPINJ FY19" sheetId="5" r:id="rId1"/>
    <sheet name="AIPINJ TOTAL ETC" sheetId="7" r:id="rId2"/>
    <sheet name="Marcy's vacuum" sheetId="8" r:id="rId3"/>
    <sheet name="Keith's Wien controls" sheetId="9" r:id="rId4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8" i="7" l="1"/>
  <c r="E69" i="7"/>
  <c r="S67" i="7"/>
  <c r="H16" i="7"/>
  <c r="J16" i="7" s="1"/>
  <c r="P67" i="7"/>
  <c r="Z67" i="7"/>
  <c r="Z68" i="7" s="1"/>
  <c r="Y67" i="7"/>
  <c r="X67" i="7"/>
  <c r="W67" i="7"/>
  <c r="V67" i="7"/>
  <c r="U67" i="7"/>
  <c r="T67" i="7"/>
  <c r="R67" i="7"/>
  <c r="Q67" i="7"/>
  <c r="O67" i="7"/>
  <c r="O68" i="7" s="1"/>
  <c r="P68" i="7" l="1"/>
  <c r="H28" i="7"/>
  <c r="L28" i="7" s="1"/>
  <c r="H27" i="7"/>
  <c r="J27" i="7" s="1"/>
  <c r="F27" i="7"/>
  <c r="D29" i="7"/>
  <c r="G18" i="9"/>
  <c r="F18" i="9"/>
  <c r="E18" i="9"/>
  <c r="D18" i="9"/>
  <c r="C18" i="9"/>
  <c r="B17" i="9"/>
  <c r="J28" i="7" l="1"/>
  <c r="N28" i="7"/>
  <c r="N27" i="7"/>
  <c r="L27" i="7"/>
  <c r="F31" i="8" l="1"/>
  <c r="C31" i="8"/>
  <c r="F30" i="8"/>
  <c r="C30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E24" i="8" s="1"/>
  <c r="H49" i="7" l="1"/>
  <c r="J49" i="7" s="1"/>
  <c r="H46" i="7"/>
  <c r="N46" i="7" s="1"/>
  <c r="H47" i="7"/>
  <c r="J47" i="7" s="1"/>
  <c r="J46" i="7" l="1"/>
  <c r="F45" i="7"/>
  <c r="H56" i="7" l="1"/>
  <c r="J56" i="7" s="1"/>
  <c r="H55" i="7"/>
  <c r="J55" i="7" s="1"/>
  <c r="H45" i="7"/>
  <c r="N45" i="7" s="1"/>
  <c r="H50" i="7"/>
  <c r="H48" i="7"/>
  <c r="J48" i="7" s="1"/>
  <c r="H51" i="7"/>
  <c r="J51" i="7" s="1"/>
  <c r="H37" i="7"/>
  <c r="J37" i="7" s="1"/>
  <c r="F37" i="7"/>
  <c r="N62" i="7"/>
  <c r="L62" i="7"/>
  <c r="J62" i="7"/>
  <c r="N57" i="7"/>
  <c r="L57" i="7"/>
  <c r="J57" i="7"/>
  <c r="J63" i="7"/>
  <c r="L63" i="7"/>
  <c r="N63" i="7"/>
  <c r="H54" i="7"/>
  <c r="N54" i="7" s="1"/>
  <c r="F54" i="7"/>
  <c r="N52" i="7"/>
  <c r="L52" i="7"/>
  <c r="J52" i="7"/>
  <c r="N43" i="7"/>
  <c r="L43" i="7"/>
  <c r="J43" i="7"/>
  <c r="H44" i="7"/>
  <c r="N44" i="7" s="1"/>
  <c r="F44" i="7"/>
  <c r="H42" i="7"/>
  <c r="L42" i="7" s="1"/>
  <c r="F42" i="7"/>
  <c r="N40" i="7"/>
  <c r="L40" i="7"/>
  <c r="J40" i="7"/>
  <c r="H17" i="7"/>
  <c r="J17" i="7" s="1"/>
  <c r="H15" i="7"/>
  <c r="J15" i="7" s="1"/>
  <c r="F14" i="7"/>
  <c r="F15" i="7"/>
  <c r="F17" i="7"/>
  <c r="N32" i="7"/>
  <c r="L32" i="7"/>
  <c r="J32" i="7"/>
  <c r="H36" i="7"/>
  <c r="J36" i="7" s="1"/>
  <c r="F36" i="7"/>
  <c r="H35" i="7"/>
  <c r="N35" i="7" s="1"/>
  <c r="F35" i="7"/>
  <c r="H33" i="7"/>
  <c r="N33" i="7" s="1"/>
  <c r="N66" i="7"/>
  <c r="N65" i="7"/>
  <c r="N64" i="7"/>
  <c r="N58" i="7"/>
  <c r="N55" i="7"/>
  <c r="N13" i="7"/>
  <c r="L66" i="7"/>
  <c r="L65" i="7"/>
  <c r="L64" i="7"/>
  <c r="L58" i="7"/>
  <c r="L55" i="7"/>
  <c r="L13" i="7"/>
  <c r="J66" i="7"/>
  <c r="J65" i="7"/>
  <c r="J64" i="7"/>
  <c r="J58" i="7"/>
  <c r="J13" i="7"/>
  <c r="J50" i="7" l="1"/>
  <c r="L50" i="7"/>
  <c r="J54" i="7"/>
  <c r="J45" i="7"/>
  <c r="L45" i="7"/>
  <c r="N42" i="7"/>
  <c r="J33" i="7"/>
  <c r="N36" i="7"/>
  <c r="J35" i="7"/>
  <c r="L35" i="7"/>
  <c r="L33" i="7"/>
  <c r="F53" i="7"/>
  <c r="H53" i="7"/>
  <c r="N53" i="7" l="1"/>
  <c r="J53" i="7"/>
  <c r="L53" i="7"/>
  <c r="H31" i="7"/>
  <c r="F31" i="7"/>
  <c r="H41" i="7"/>
  <c r="H39" i="7"/>
  <c r="H38" i="7"/>
  <c r="H34" i="7"/>
  <c r="H30" i="7"/>
  <c r="H29" i="7"/>
  <c r="H26" i="7"/>
  <c r="H25" i="7"/>
  <c r="H24" i="7"/>
  <c r="H23" i="7"/>
  <c r="H22" i="7"/>
  <c r="H21" i="7"/>
  <c r="H20" i="7"/>
  <c r="H12" i="7"/>
  <c r="H11" i="7"/>
  <c r="H10" i="7"/>
  <c r="F41" i="7"/>
  <c r="F39" i="7"/>
  <c r="F38" i="7"/>
  <c r="F34" i="7"/>
  <c r="F30" i="7"/>
  <c r="F29" i="7"/>
  <c r="F26" i="7"/>
  <c r="F25" i="7"/>
  <c r="F24" i="7"/>
  <c r="F23" i="7"/>
  <c r="F22" i="7"/>
  <c r="F21" i="7"/>
  <c r="F20" i="7"/>
  <c r="F12" i="7"/>
  <c r="F11" i="7"/>
  <c r="F10" i="7"/>
  <c r="H9" i="7"/>
  <c r="F9" i="7"/>
  <c r="F67" i="7" l="1"/>
  <c r="H67" i="7"/>
  <c r="G69" i="7" s="1"/>
  <c r="N9" i="7"/>
  <c r="L9" i="7"/>
  <c r="J9" i="7"/>
  <c r="J23" i="7"/>
  <c r="L23" i="7"/>
  <c r="N23" i="7"/>
  <c r="J26" i="7"/>
  <c r="L26" i="7"/>
  <c r="N26" i="7"/>
  <c r="L12" i="7"/>
  <c r="N12" i="7"/>
  <c r="J12" i="7"/>
  <c r="N31" i="7"/>
  <c r="L31" i="7"/>
  <c r="J31" i="7"/>
  <c r="N21" i="7"/>
  <c r="J21" i="7"/>
  <c r="L21" i="7"/>
  <c r="J34" i="7"/>
  <c r="L34" i="7"/>
  <c r="N34" i="7"/>
  <c r="J22" i="7"/>
  <c r="L22" i="7"/>
  <c r="N22" i="7"/>
  <c r="J38" i="7"/>
  <c r="N38" i="7"/>
  <c r="L38" i="7"/>
  <c r="L24" i="7"/>
  <c r="N24" i="7"/>
  <c r="J24" i="7"/>
  <c r="J39" i="7"/>
  <c r="L39" i="7"/>
  <c r="N39" i="7"/>
  <c r="N11" i="7"/>
  <c r="J11" i="7"/>
  <c r="L11" i="7"/>
  <c r="L20" i="7"/>
  <c r="N20" i="7"/>
  <c r="J20" i="7"/>
  <c r="L10" i="7"/>
  <c r="J10" i="7"/>
  <c r="N10" i="7"/>
  <c r="N25" i="7"/>
  <c r="L25" i="7"/>
  <c r="J25" i="7"/>
  <c r="L41" i="7"/>
  <c r="N41" i="7"/>
  <c r="J41" i="7"/>
  <c r="N30" i="7"/>
  <c r="L30" i="7"/>
  <c r="J30" i="7"/>
  <c r="J29" i="7"/>
  <c r="L29" i="7"/>
  <c r="N29" i="7"/>
  <c r="L67" i="7" l="1"/>
  <c r="J67" i="7"/>
  <c r="N67" i="7"/>
  <c r="I69" i="7" l="1"/>
  <c r="F24" i="5"/>
  <c r="G24" i="5"/>
</calcChain>
</file>

<file path=xl/sharedStrings.xml><?xml version="1.0" encoding="utf-8"?>
<sst xmlns="http://schemas.openxmlformats.org/spreadsheetml/2006/main" count="325" uniqueCount="237">
  <si>
    <t>Comment</t>
  </si>
  <si>
    <t>Spare</t>
  </si>
  <si>
    <t>TOTAL</t>
  </si>
  <si>
    <t>FY19</t>
  </si>
  <si>
    <t>X</t>
  </si>
  <si>
    <t>Procurements</t>
  </si>
  <si>
    <t>Total</t>
  </si>
  <si>
    <t>RF</t>
  </si>
  <si>
    <t>Vacuum</t>
  </si>
  <si>
    <t>When</t>
  </si>
  <si>
    <t>#</t>
  </si>
  <si>
    <t>WFO</t>
  </si>
  <si>
    <t>Replace Gun2 electrode</t>
  </si>
  <si>
    <t>Apr-May, 2019</t>
  </si>
  <si>
    <t>Aug-Oct, 2019</t>
  </si>
  <si>
    <t>Job</t>
  </si>
  <si>
    <t>Wien filter HV relays</t>
  </si>
  <si>
    <t>Wien filter 20A PS</t>
  </si>
  <si>
    <t>Build two 200keV Wien filters</t>
  </si>
  <si>
    <t>Wien filter HVPS rack ISB</t>
  </si>
  <si>
    <t>Build/install PSS kicker 200kV</t>
  </si>
  <si>
    <t>EES 2 wks
Software 2 wks</t>
  </si>
  <si>
    <t>DC power 2 wks
Software 2 wks</t>
  </si>
  <si>
    <t>ME 2 wks</t>
  </si>
  <si>
    <t>S&amp;A 2 wks</t>
  </si>
  <si>
    <t>ME 8 wks
S&amp;A 2 wks</t>
  </si>
  <si>
    <t>Build two Wien filters</t>
  </si>
  <si>
    <t>Install Wien HVPS in rack</t>
  </si>
  <si>
    <t>HV relays + switch chassis</t>
  </si>
  <si>
    <t>(9) Low power solenoids</t>
  </si>
  <si>
    <t>(7) High power solenoids</t>
  </si>
  <si>
    <t>Vacuum coating</t>
  </si>
  <si>
    <t>Beamline design</t>
  </si>
  <si>
    <t>PSS Kicker</t>
  </si>
  <si>
    <t>200kV chopper amplifiers</t>
  </si>
  <si>
    <t>Activity</t>
  </si>
  <si>
    <t>Not in the plan</t>
  </si>
  <si>
    <t>Baseline</t>
  </si>
  <si>
    <t>Reach</t>
  </si>
  <si>
    <t>4 wks: Danny Machie
4 wks: Shaun Gregory</t>
  </si>
  <si>
    <t>8 wks: Danny Machie
8 wks: Shaun Gregory</t>
  </si>
  <si>
    <t>Kelly Tremblay - 2 hr
Chris Gould - 6 hr
Steve Hardisty - 3 day
Bobby Mares - 3 day</t>
  </si>
  <si>
    <t>MSMECH</t>
  </si>
  <si>
    <t>MSSURV</t>
  </si>
  <si>
    <t>EESICS</t>
  </si>
  <si>
    <t>EESDCP</t>
  </si>
  <si>
    <t>EESSAF</t>
  </si>
  <si>
    <t>Designer : 3 dy
Tech I : 1 wk</t>
  </si>
  <si>
    <t>TBD</t>
  </si>
  <si>
    <t>FY19 MUST</t>
  </si>
  <si>
    <t>FY19 MUST+SHOULD</t>
  </si>
  <si>
    <t>Arne Target</t>
  </si>
  <si>
    <t>200KV Wien PS</t>
  </si>
  <si>
    <t>Eric Diggs  : 1 wk
Jim Coleman : 0.5 wk
Jason Delk : 1 wk</t>
  </si>
  <si>
    <t>Qty</t>
  </si>
  <si>
    <t>Magnets</t>
  </si>
  <si>
    <t>MMF</t>
  </si>
  <si>
    <t>Software</t>
  </si>
  <si>
    <t>System</t>
  </si>
  <si>
    <t>PSS</t>
  </si>
  <si>
    <t>Test existing Sep 2019</t>
  </si>
  <si>
    <t>?</t>
  </si>
  <si>
    <t>Field map</t>
  </si>
  <si>
    <t>Fixed DILO system</t>
  </si>
  <si>
    <t>Dedicated, no crane operation</t>
  </si>
  <si>
    <t>Root pump</t>
  </si>
  <si>
    <t>Shorten evac 1 shift =&gt; hour</t>
  </si>
  <si>
    <t>R28 Receptacles</t>
  </si>
  <si>
    <t>200KV Gun</t>
  </si>
  <si>
    <t>40kV Feedthrough</t>
  </si>
  <si>
    <t>40kV 8' cable</t>
  </si>
  <si>
    <t>https://misportal.jlab.org/reqs/pr/viewPrItems.do?prNum=385700</t>
  </si>
  <si>
    <t>Req</t>
  </si>
  <si>
    <t>R28 350KV 10' CABLE</t>
  </si>
  <si>
    <t>Gun cables</t>
  </si>
  <si>
    <t>https://misportal.jlab.org/reqs/pr/viewPrItems.do?prNum=379220</t>
  </si>
  <si>
    <t>30KV POS HVPS</t>
  </si>
  <si>
    <t>30KV NEG HVPS</t>
  </si>
  <si>
    <t>optical interface to PS</t>
  </si>
  <si>
    <t>RS-232 interace to optical comm</t>
  </si>
  <si>
    <t>https://misportal.jlab.org/reqs/pr/viewPrItems.do?prNum=372468</t>
  </si>
  <si>
    <t>https://misportal.jlab.org/reqs/pr/viewPrItems.do?prNum=380299</t>
  </si>
  <si>
    <t>At ISB</t>
  </si>
  <si>
    <t>70KV SPDT w/ leads HV Switches</t>
  </si>
  <si>
    <t>Have</t>
  </si>
  <si>
    <t>HV Cables</t>
  </si>
  <si>
    <t>https://misportal.jlab.org/reqs/pr/viewPrItems.do?prNum=386402</t>
  </si>
  <si>
    <t>Instrumentation</t>
  </si>
  <si>
    <t>2nd Decarad (replace broken Radmon)</t>
  </si>
  <si>
    <t>7/17/19 quote Marcy/SAES</t>
  </si>
  <si>
    <t>7/17/19 quote Keith Cole</t>
  </si>
  <si>
    <t>https://misportal.jlab.org/reqs/pr/viewPr.do?prNum=386699P</t>
  </si>
  <si>
    <t>Want</t>
  </si>
  <si>
    <t>Must</t>
  </si>
  <si>
    <t>Should</t>
  </si>
  <si>
    <t>Like</t>
  </si>
  <si>
    <t>LABOR</t>
  </si>
  <si>
    <t>MUST</t>
  </si>
  <si>
    <t>SHOULD</t>
  </si>
  <si>
    <t>LIKE</t>
  </si>
  <si>
    <t>Unit Cost</t>
  </si>
  <si>
    <t>New 15 deg dipole on 3" pipe</t>
  </si>
  <si>
    <t>Jay/Reza design</t>
  </si>
  <si>
    <t>(7) keV beam line solenoids</t>
  </si>
  <si>
    <t>Meyers/Christopher SOW</t>
  </si>
  <si>
    <t>(2) spare coils</t>
  </si>
  <si>
    <t>(2) keV chopper solenoids</t>
  </si>
  <si>
    <t>New supports + coil</t>
  </si>
  <si>
    <t>Upgrade + spare 200kV kicker</t>
  </si>
  <si>
    <t>Wien Filter Rack</t>
  </si>
  <si>
    <t>Re-purposed 2 rack from ACE</t>
  </si>
  <si>
    <t>Installed Jan 2019</t>
  </si>
  <si>
    <t>200KV Wien Magnet</t>
  </si>
  <si>
    <t>200KV Wien HV</t>
  </si>
  <si>
    <t>Modify steel of CEBAF H/V Wiens</t>
  </si>
  <si>
    <t>MS</t>
  </si>
  <si>
    <t>See PR# 383631</t>
  </si>
  <si>
    <t>Earth correcting coils</t>
  </si>
  <si>
    <t>Gap magnet</t>
  </si>
  <si>
    <t>New Y-chamber</t>
  </si>
  <si>
    <t>Lesker</t>
  </si>
  <si>
    <t>Valves</t>
  </si>
  <si>
    <t>NEG coating</t>
  </si>
  <si>
    <t>Increase 500keV dipole chamber gap</t>
  </si>
  <si>
    <t>Remotely movable A1/A2 apertures</t>
  </si>
  <si>
    <t>x</t>
  </si>
  <si>
    <t>Booster</t>
  </si>
  <si>
    <t>Cryo jobs</t>
  </si>
  <si>
    <t>Install jobs</t>
  </si>
  <si>
    <t>LLRF hardware/controls jobs</t>
  </si>
  <si>
    <t>SRF hardware/controls jobs</t>
  </si>
  <si>
    <t>Warm RF</t>
  </si>
  <si>
    <t>Prebuncher jobs</t>
  </si>
  <si>
    <t>Test Aug 2019</t>
  </si>
  <si>
    <t>Chopper</t>
  </si>
  <si>
    <t>Buncher</t>
  </si>
  <si>
    <t>Capture</t>
  </si>
  <si>
    <t>Remove 2020</t>
  </si>
  <si>
    <t>Repurpose stripline cavities</t>
  </si>
  <si>
    <t>Waiting on # from Phil/Chris</t>
  </si>
  <si>
    <t>SRF</t>
  </si>
  <si>
    <t>I&amp;C</t>
  </si>
  <si>
    <t>DC</t>
  </si>
  <si>
    <t>Facil</t>
  </si>
  <si>
    <t>Wien quads</t>
  </si>
  <si>
    <t>Reworking the beam line</t>
  </si>
  <si>
    <t>Nipples, gaskets, nuts/bolts</t>
  </si>
  <si>
    <t>Cables, connectors, etc</t>
  </si>
  <si>
    <t>M+S+L</t>
  </si>
  <si>
    <t>Bellows</t>
  </si>
  <si>
    <t>Expect 20% leaky</t>
  </si>
  <si>
    <t>Replace DP getters (Y, DP, DP)</t>
  </si>
  <si>
    <t>Replace DP IP's</t>
  </si>
  <si>
    <t>Must=1I01,1I05, Should=1I07</t>
  </si>
  <si>
    <t>(1) New, (1) leaky</t>
  </si>
  <si>
    <t>Bakeouts</t>
  </si>
  <si>
    <t>heater, insul, pwr boxes, controls</t>
  </si>
  <si>
    <t>power supply, materials</t>
  </si>
  <si>
    <t>Parts list CEBAF upgrade</t>
  </si>
  <si>
    <t>number</t>
  </si>
  <si>
    <t>subtotal</t>
  </si>
  <si>
    <t>bellows for viewers (2x)</t>
  </si>
  <si>
    <t>each</t>
  </si>
  <si>
    <t>REQ 306988</t>
  </si>
  <si>
    <t>replacement ion pumps for DP cans (3x)</t>
  </si>
  <si>
    <t>replacement NEG pumps for DP cans (10x)</t>
  </si>
  <si>
    <t>valve VBV 1I07 replacement - vat o ring</t>
  </si>
  <si>
    <t>REQ 281693</t>
  </si>
  <si>
    <t>hardware: strap nuts, bolts, gaskets</t>
  </si>
  <si>
    <t xml:space="preserve">                        gaskets: 100x 2.75 silver, 50x 4.5" silver, </t>
  </si>
  <si>
    <t xml:space="preserve">replace ion pumps VIP0I05, 6, 6A, 7, VIP1Kxx: they are all 11 L/s old pumps?? </t>
  </si>
  <si>
    <t>"---- check for field emission on VIP0I07, replace if needed</t>
  </si>
  <si>
    <t>Valves for beamline: VBV0I06, 0I07, 1Dxx</t>
  </si>
  <si>
    <t>3 more short heaters</t>
  </si>
  <si>
    <t>pink insulation</t>
  </si>
  <si>
    <t>double output heater boxes</t>
  </si>
  <si>
    <t>several more NI thermouple readers (3x)</t>
  </si>
  <si>
    <t>2x USB 6008 readers</t>
  </si>
  <si>
    <t>gamma ion pump power supplies for bakeouts</t>
  </si>
  <si>
    <t xml:space="preserve">gaskets: 100x 2.75 silver, 50x 4.5" silver, </t>
  </si>
  <si>
    <t>estimate</t>
  </si>
  <si>
    <t>WP module replacement</t>
  </si>
  <si>
    <t>WP1250</t>
  </si>
  <si>
    <t>L/s</t>
  </si>
  <si>
    <t>ZAO UHV</t>
  </si>
  <si>
    <t>y chamber</t>
  </si>
  <si>
    <t>4x</t>
  </si>
  <si>
    <t>narrow DP can</t>
  </si>
  <si>
    <t>2x</t>
  </si>
  <si>
    <t>Task Name</t>
  </si>
  <si>
    <t>EE</t>
  </si>
  <si>
    <t>CS</t>
  </si>
  <si>
    <t>AC/TA</t>
  </si>
  <si>
    <t>Tech</t>
  </si>
  <si>
    <t>SS</t>
  </si>
  <si>
    <t>Wein HV Filter System</t>
  </si>
  <si>
    <t>HV Switch Chassis X3</t>
  </si>
  <si>
    <t>Communications Chassis X3</t>
  </si>
  <si>
    <t>Port Server</t>
  </si>
  <si>
    <t>System Installation</t>
  </si>
  <si>
    <t>Connectors/ field cabling</t>
  </si>
  <si>
    <t xml:space="preserve">System testing </t>
  </si>
  <si>
    <t>Material costs total / $K</t>
  </si>
  <si>
    <t xml:space="preserve">Labor in manweeks total </t>
  </si>
  <si>
    <t xml:space="preserve">HV Switch chassis </t>
  </si>
  <si>
    <t>Communications chassis</t>
  </si>
  <si>
    <t>KC 7/24/19</t>
  </si>
  <si>
    <t>Order placed already</t>
  </si>
  <si>
    <t>port server</t>
  </si>
  <si>
    <t>HV connectors</t>
  </si>
  <si>
    <t>ME</t>
  </si>
  <si>
    <t>CIS</t>
  </si>
  <si>
    <t>20A POWER SUPPLIES</t>
  </si>
  <si>
    <t>Ordered FY19</t>
  </si>
  <si>
    <t>Install 20A power supplies to Wiens</t>
  </si>
  <si>
    <t>Labor + Cables + Drop</t>
  </si>
  <si>
    <t>MS labor during 2020 down</t>
  </si>
  <si>
    <t>S&amp;A</t>
  </si>
  <si>
    <t>Testing Aug/Sep 19</t>
  </si>
  <si>
    <t>Received</t>
  </si>
  <si>
    <t>Item</t>
  </si>
  <si>
    <t>Haimsons replace MAD style + fixtures</t>
  </si>
  <si>
    <t>Completed</t>
  </si>
  <si>
    <t>TOTALS</t>
  </si>
  <si>
    <t>200KV Wien Filter</t>
  </si>
  <si>
    <t>Build new chamber magnet from scratch</t>
  </si>
  <si>
    <t>Backup plan</t>
  </si>
  <si>
    <t>200KV Wien Magnets</t>
  </si>
  <si>
    <t>20A coils sets</t>
  </si>
  <si>
    <t>Fabricate 20A coil sets (3 pairs)</t>
  </si>
  <si>
    <t>COMPLETE</t>
  </si>
  <si>
    <t>COULD HAPPEN FY19</t>
  </si>
  <si>
    <t>GUESS/NEED INFO</t>
  </si>
  <si>
    <t>WILD CARD</t>
  </si>
  <si>
    <t>9 wks out of 22 wks</t>
  </si>
  <si>
    <t>Est. purchases</t>
  </si>
  <si>
    <t>FY19 BUDGET (200k)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</si>
</sst>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363636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0" xfId="0" applyFill="1" applyAlignment="1">
      <alignment horizontal="center"/>
    </xf>
    <xf numFmtId="0" fontId="0" fillId="4" borderId="1" xfId="0" applyFill="1" applyBorder="1"/>
    <xf numFmtId="0" fontId="0" fillId="3" borderId="1" xfId="0" applyFill="1" applyBorder="1"/>
    <xf numFmtId="0" fontId="1" fillId="0" borderId="1" xfId="0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left" vertical="top"/>
    </xf>
    <xf numFmtId="0" fontId="0" fillId="0" borderId="1" xfId="0" applyFill="1" applyBorder="1" applyAlignment="1">
      <alignment horizontal="right" vertical="top"/>
    </xf>
    <xf numFmtId="0" fontId="0" fillId="0" borderId="1" xfId="0" applyFill="1" applyBorder="1" applyAlignment="1">
      <alignment horizontal="left" vertical="top" wrapText="1"/>
    </xf>
    <xf numFmtId="0" fontId="0" fillId="4" borderId="0" xfId="0" applyFill="1"/>
    <xf numFmtId="0" fontId="0" fillId="3" borderId="0" xfId="0" applyFill="1"/>
    <xf numFmtId="0" fontId="0" fillId="5" borderId="0" xfId="0" applyFill="1"/>
    <xf numFmtId="0" fontId="0" fillId="5" borderId="1" xfId="0" applyFill="1" applyBorder="1"/>
    <xf numFmtId="0" fontId="0" fillId="3" borderId="11" xfId="0" applyFill="1" applyBorder="1" applyAlignment="1">
      <alignment horizontal="center"/>
    </xf>
    <xf numFmtId="0" fontId="0" fillId="3" borderId="11" xfId="0" applyFill="1" applyBorder="1"/>
    <xf numFmtId="0" fontId="0" fillId="3" borderId="12" xfId="0" applyFill="1" applyBorder="1"/>
    <xf numFmtId="0" fontId="0" fillId="3" borderId="22" xfId="0" applyFill="1" applyBorder="1" applyAlignment="1">
      <alignment horizontal="center"/>
    </xf>
    <xf numFmtId="0" fontId="0" fillId="3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1" fillId="4" borderId="7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3" xfId="0" applyFont="1" applyFill="1" applyBorder="1"/>
    <xf numFmtId="0" fontId="1" fillId="4" borderId="7" xfId="0" applyFont="1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0" fontId="1" fillId="5" borderId="7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13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3" xfId="0" applyFont="1" applyFill="1" applyBorder="1"/>
    <xf numFmtId="0" fontId="1" fillId="4" borderId="23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/>
    </xf>
    <xf numFmtId="0" fontId="1" fillId="4" borderId="14" xfId="0" applyFont="1" applyFill="1" applyBorder="1"/>
    <xf numFmtId="0" fontId="1" fillId="4" borderId="15" xfId="0" applyFont="1" applyFill="1" applyBorder="1"/>
    <xf numFmtId="0" fontId="0" fillId="0" borderId="0" xfId="0" applyFill="1"/>
    <xf numFmtId="0" fontId="0" fillId="4" borderId="8" xfId="0" applyFill="1" applyBorder="1"/>
    <xf numFmtId="0" fontId="0" fillId="4" borderId="8" xfId="0" applyFill="1" applyBorder="1" applyAlignment="1">
      <alignment horizontal="right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4" borderId="13" xfId="0" applyFont="1" applyFill="1" applyBorder="1"/>
    <xf numFmtId="0" fontId="0" fillId="0" borderId="9" xfId="0" applyFont="1" applyBorder="1"/>
    <xf numFmtId="0" fontId="0" fillId="0" borderId="10" xfId="0" applyFont="1" applyBorder="1"/>
    <xf numFmtId="0" fontId="0" fillId="0" borderId="10" xfId="0" applyFont="1" applyBorder="1" applyAlignment="1">
      <alignment horizontal="right"/>
    </xf>
    <xf numFmtId="0" fontId="0" fillId="0" borderId="16" xfId="0" applyFont="1" applyBorder="1"/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3" borderId="17" xfId="0" applyFont="1" applyFill="1" applyBorder="1"/>
    <xf numFmtId="0" fontId="0" fillId="4" borderId="18" xfId="0" applyFont="1" applyFill="1" applyBorder="1"/>
    <xf numFmtId="0" fontId="0" fillId="3" borderId="18" xfId="0" applyFont="1" applyFill="1" applyBorder="1"/>
    <xf numFmtId="0" fontId="0" fillId="5" borderId="18" xfId="0" applyFont="1" applyFill="1" applyBorder="1"/>
    <xf numFmtId="0" fontId="0" fillId="4" borderId="24" xfId="0" applyFont="1" applyFill="1" applyBorder="1"/>
    <xf numFmtId="0" fontId="0" fillId="0" borderId="1" xfId="0" applyFont="1" applyFill="1" applyBorder="1"/>
    <xf numFmtId="6" fontId="0" fillId="0" borderId="0" xfId="0" applyNumberFormat="1"/>
    <xf numFmtId="0" fontId="5" fillId="9" borderId="19" xfId="0" applyFont="1" applyFill="1" applyBorder="1" applyAlignment="1">
      <alignment vertical="center" wrapText="1"/>
    </xf>
    <xf numFmtId="0" fontId="5" fillId="9" borderId="20" xfId="0" applyFont="1" applyFill="1" applyBorder="1" applyAlignment="1">
      <alignment horizontal="center" vertical="center" wrapText="1"/>
    </xf>
    <xf numFmtId="0" fontId="1" fillId="9" borderId="20" xfId="0" applyFont="1" applyFill="1" applyBorder="1" applyAlignment="1">
      <alignment horizontal="center"/>
    </xf>
    <xf numFmtId="0" fontId="1" fillId="9" borderId="21" xfId="0" applyFont="1" applyFill="1" applyBorder="1" applyAlignment="1">
      <alignment horizontal="center"/>
    </xf>
    <xf numFmtId="0" fontId="6" fillId="10" borderId="17" xfId="0" applyFont="1" applyFill="1" applyBorder="1" applyAlignment="1">
      <alignment vertical="center" wrapText="1"/>
    </xf>
    <xf numFmtId="0" fontId="6" fillId="1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10" borderId="18" xfId="0" applyFont="1" applyFill="1" applyBorder="1" applyAlignment="1">
      <alignment horizontal="left" vertical="center" wrapText="1" indent="1"/>
    </xf>
    <xf numFmtId="0" fontId="7" fillId="1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left" indent="1"/>
    </xf>
    <xf numFmtId="0" fontId="4" fillId="0" borderId="18" xfId="0" applyFont="1" applyBorder="1" applyAlignment="1">
      <alignment horizontal="left" indent="1"/>
    </xf>
    <xf numFmtId="0" fontId="4" fillId="0" borderId="1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indent="2"/>
    </xf>
    <xf numFmtId="0" fontId="0" fillId="0" borderId="0" xfId="0" applyBorder="1" applyAlignment="1">
      <alignment horizontal="center"/>
    </xf>
    <xf numFmtId="0" fontId="1" fillId="0" borderId="18" xfId="0" applyFont="1" applyBorder="1" applyAlignment="1">
      <alignment horizontal="left" indent="1"/>
    </xf>
    <xf numFmtId="0" fontId="1" fillId="6" borderId="18" xfId="0" applyFont="1" applyFill="1" applyBorder="1"/>
    <xf numFmtId="0" fontId="8" fillId="0" borderId="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38" xfId="0" applyFont="1" applyFill="1" applyBorder="1"/>
    <xf numFmtId="0" fontId="0" fillId="0" borderId="39" xfId="0" applyBorder="1"/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7" borderId="27" xfId="0" applyFill="1" applyBorder="1" applyAlignment="1">
      <alignment horizontal="center" vertical="center"/>
    </xf>
    <xf numFmtId="0" fontId="0" fillId="7" borderId="28" xfId="0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0" fillId="8" borderId="5" xfId="0" applyFill="1" applyBorder="1" applyAlignment="1">
      <alignment vertical="center"/>
    </xf>
    <xf numFmtId="0" fontId="0" fillId="8" borderId="18" xfId="0" applyFill="1" applyBorder="1" applyAlignment="1">
      <alignment horizontal="center" vertical="center"/>
    </xf>
    <xf numFmtId="0" fontId="0" fillId="8" borderId="13" xfId="0" applyFill="1" applyBorder="1" applyAlignment="1">
      <alignment vertical="center"/>
    </xf>
    <xf numFmtId="0" fontId="0" fillId="8" borderId="27" xfId="0" applyFill="1" applyBorder="1" applyAlignment="1">
      <alignment horizontal="center" vertical="center"/>
    </xf>
    <xf numFmtId="0" fontId="0" fillId="8" borderId="28" xfId="0" applyFill="1" applyBorder="1" applyAlignment="1">
      <alignment vertical="center"/>
    </xf>
    <xf numFmtId="0" fontId="0" fillId="8" borderId="7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2" fillId="0" borderId="1" xfId="23" applyFill="1" applyBorder="1" applyAlignment="1">
      <alignment vertical="center"/>
    </xf>
    <xf numFmtId="0" fontId="0" fillId="7" borderId="6" xfId="0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31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7" borderId="5" xfId="0" applyFill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2" borderId="31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2" borderId="41" xfId="0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13" xfId="0" applyNumberFormat="1" applyBorder="1" applyAlignment="1">
      <alignment vertical="center"/>
    </xf>
    <xf numFmtId="1" fontId="0" fillId="8" borderId="18" xfId="0" applyNumberFormat="1" applyFill="1" applyBorder="1" applyAlignment="1">
      <alignment horizontal="center" vertical="center"/>
    </xf>
    <xf numFmtId="1" fontId="0" fillId="8" borderId="13" xfId="0" applyNumberFormat="1" applyFill="1" applyBorder="1" applyAlignment="1">
      <alignment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1" fontId="0" fillId="0" borderId="18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vertical="center"/>
    </xf>
    <xf numFmtId="1" fontId="0" fillId="0" borderId="6" xfId="0" applyNumberFormat="1" applyBorder="1" applyAlignment="1">
      <alignment vertical="center"/>
    </xf>
    <xf numFmtId="1" fontId="0" fillId="0" borderId="24" xfId="0" applyNumberFormat="1" applyBorder="1" applyAlignment="1">
      <alignment horizontal="center" vertical="center"/>
    </xf>
    <xf numFmtId="1" fontId="0" fillId="0" borderId="29" xfId="0" applyNumberFormat="1" applyBorder="1" applyAlignment="1">
      <alignment vertical="center"/>
    </xf>
    <xf numFmtId="1" fontId="1" fillId="3" borderId="44" xfId="0" applyNumberFormat="1" applyFont="1" applyFill="1" applyBorder="1" applyAlignment="1">
      <alignment horizontal="center" vertical="center"/>
    </xf>
    <xf numFmtId="1" fontId="1" fillId="3" borderId="46" xfId="0" applyNumberFormat="1" applyFont="1" applyFill="1" applyBorder="1" applyAlignment="1">
      <alignment vertical="center"/>
    </xf>
    <xf numFmtId="1" fontId="0" fillId="3" borderId="36" xfId="0" applyNumberFormat="1" applyFill="1" applyBorder="1" applyAlignment="1">
      <alignment horizontal="center" vertical="center"/>
    </xf>
    <xf numFmtId="1" fontId="0" fillId="3" borderId="37" xfId="0" applyNumberFormat="1" applyFill="1" applyBorder="1" applyAlignment="1">
      <alignment horizontal="center" vertical="center"/>
    </xf>
    <xf numFmtId="1" fontId="0" fillId="3" borderId="44" xfId="0" applyNumberFormat="1" applyFill="1" applyBorder="1" applyAlignment="1">
      <alignment horizontal="center" vertical="center"/>
    </xf>
    <xf numFmtId="1" fontId="0" fillId="3" borderId="46" xfId="0" applyNumberFormat="1" applyFill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1" fontId="0" fillId="0" borderId="26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11" borderId="5" xfId="0" applyFill="1" applyBorder="1" applyAlignment="1">
      <alignment vertical="center"/>
    </xf>
    <xf numFmtId="0" fontId="0" fillId="11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0" fillId="5" borderId="25" xfId="0" applyFill="1" applyBorder="1" applyAlignment="1">
      <alignment horizontal="center" vertical="center"/>
    </xf>
    <xf numFmtId="0" fontId="0" fillId="5" borderId="26" xfId="0" applyFill="1" applyBorder="1" applyAlignment="1">
      <alignment vertical="center"/>
    </xf>
    <xf numFmtId="1" fontId="0" fillId="5" borderId="25" xfId="0" applyNumberFormat="1" applyFill="1" applyBorder="1" applyAlignment="1">
      <alignment horizontal="center" vertical="center"/>
    </xf>
    <xf numFmtId="1" fontId="0" fillId="5" borderId="26" xfId="0" applyNumberFormat="1" applyFill="1" applyBorder="1" applyAlignment="1">
      <alignment vertical="center"/>
    </xf>
    <xf numFmtId="0" fontId="0" fillId="12" borderId="0" xfId="0" applyFont="1" applyFill="1" applyAlignment="1">
      <alignment vertical="center"/>
    </xf>
    <xf numFmtId="0" fontId="0" fillId="12" borderId="25" xfId="0" applyFont="1" applyFill="1" applyBorder="1" applyAlignment="1">
      <alignment horizontal="center" vertical="center"/>
    </xf>
    <xf numFmtId="0" fontId="0" fillId="12" borderId="26" xfId="0" applyFont="1" applyFill="1" applyBorder="1" applyAlignment="1">
      <alignment vertical="center"/>
    </xf>
    <xf numFmtId="1" fontId="0" fillId="12" borderId="25" xfId="0" applyNumberFormat="1" applyFont="1" applyFill="1" applyBorder="1" applyAlignment="1">
      <alignment horizontal="center" vertical="center"/>
    </xf>
    <xf numFmtId="1" fontId="0" fillId="12" borderId="26" xfId="0" applyNumberFormat="1" applyFont="1" applyFill="1" applyBorder="1" applyAlignment="1">
      <alignment vertical="center"/>
    </xf>
    <xf numFmtId="0" fontId="0" fillId="12" borderId="0" xfId="0" applyFont="1" applyFill="1" applyAlignment="1">
      <alignment horizontal="center" vertical="center"/>
    </xf>
    <xf numFmtId="0" fontId="0" fillId="12" borderId="44" xfId="0" applyFont="1" applyFill="1" applyBorder="1" applyAlignment="1">
      <alignment horizontal="center" vertical="center"/>
    </xf>
    <xf numFmtId="0" fontId="0" fillId="12" borderId="45" xfId="0" applyFont="1" applyFill="1" applyBorder="1" applyAlignment="1">
      <alignment horizontal="center" vertical="center"/>
    </xf>
    <xf numFmtId="0" fontId="0" fillId="12" borderId="46" xfId="0" applyFont="1" applyFill="1" applyBorder="1" applyAlignment="1">
      <alignment horizontal="center" vertical="center"/>
    </xf>
  </cellXfs>
  <cellStyles count="2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misportal.jlab.org/reqs/pr/viewPr.do?prNum=386699P" TargetMode="External"/><Relationship Id="rId2" Type="http://schemas.openxmlformats.org/officeDocument/2006/relationships/hyperlink" Target="https://misportal.jlab.org/reqs/pr/viewPrItems.do?prNum=385700" TargetMode="External"/><Relationship Id="rId1" Type="http://schemas.openxmlformats.org/officeDocument/2006/relationships/hyperlink" Target="https://misportal.jlab.org/reqs/pr/viewPrItems.do?prNum=3724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L25"/>
  <sheetViews>
    <sheetView workbookViewId="0">
      <selection activeCell="D33" sqref="D33"/>
    </sheetView>
  </sheetViews>
  <sheetFormatPr baseColWidth="10" defaultColWidth="8.83203125" defaultRowHeight="16" x14ac:dyDescent="0.2"/>
  <cols>
    <col min="1" max="1" width="13.33203125" bestFit="1" customWidth="1"/>
    <col min="2" max="2" width="2.6640625" customWidth="1"/>
    <col min="3" max="3" width="25.33203125" bestFit="1" customWidth="1"/>
    <col min="4" max="4" width="13.33203125" bestFit="1" customWidth="1"/>
    <col min="5" max="5" width="3.1640625" bestFit="1" customWidth="1"/>
    <col min="6" max="6" width="18.6640625" style="3" bestFit="1" customWidth="1"/>
    <col min="7" max="7" width="14.33203125" bestFit="1" customWidth="1"/>
    <col min="8" max="9" width="19.1640625" style="1" bestFit="1" customWidth="1"/>
    <col min="10" max="10" width="13.5" style="1" bestFit="1" customWidth="1"/>
    <col min="11" max="11" width="21.1640625" customWidth="1"/>
    <col min="12" max="12" width="7.1640625" bestFit="1" customWidth="1"/>
    <col min="13" max="13" width="7.1640625" customWidth="1"/>
    <col min="14" max="14" width="5.6640625" customWidth="1"/>
  </cols>
  <sheetData>
    <row r="2" spans="1:12" x14ac:dyDescent="0.2">
      <c r="C2" s="9" t="s">
        <v>15</v>
      </c>
      <c r="D2" s="10" t="s">
        <v>9</v>
      </c>
      <c r="E2" s="9" t="s">
        <v>10</v>
      </c>
      <c r="F2" s="11" t="s">
        <v>6</v>
      </c>
      <c r="G2" s="9" t="s">
        <v>11</v>
      </c>
    </row>
    <row r="3" spans="1:12" ht="17" x14ac:dyDescent="0.2">
      <c r="C3" s="5" t="s">
        <v>12</v>
      </c>
      <c r="D3" s="12" t="s">
        <v>13</v>
      </c>
      <c r="E3" s="5">
        <v>2</v>
      </c>
      <c r="F3" s="13">
        <v>10</v>
      </c>
      <c r="G3" s="14" t="s">
        <v>23</v>
      </c>
    </row>
    <row r="4" spans="1:12" ht="34" x14ac:dyDescent="0.2">
      <c r="C4" s="5" t="s">
        <v>18</v>
      </c>
      <c r="D4" s="12" t="s">
        <v>3</v>
      </c>
      <c r="E4" s="14">
        <v>2</v>
      </c>
      <c r="F4" s="13">
        <v>50</v>
      </c>
      <c r="G4" s="14" t="s">
        <v>25</v>
      </c>
    </row>
    <row r="5" spans="1:12" ht="34" x14ac:dyDescent="0.2">
      <c r="C5" s="5" t="s">
        <v>19</v>
      </c>
      <c r="D5" s="12" t="s">
        <v>14</v>
      </c>
      <c r="E5" s="5">
        <v>1</v>
      </c>
      <c r="F5" s="13">
        <v>5</v>
      </c>
      <c r="G5" s="14" t="s">
        <v>21</v>
      </c>
    </row>
    <row r="6" spans="1:12" x14ac:dyDescent="0.2">
      <c r="C6" s="5" t="s">
        <v>16</v>
      </c>
      <c r="D6" s="12" t="s">
        <v>14</v>
      </c>
      <c r="E6" s="5">
        <v>10</v>
      </c>
      <c r="F6" s="13">
        <v>25</v>
      </c>
      <c r="G6" s="14"/>
    </row>
    <row r="7" spans="1:12" ht="34" x14ac:dyDescent="0.2">
      <c r="C7" s="5" t="s">
        <v>17</v>
      </c>
      <c r="D7" s="12" t="s">
        <v>14</v>
      </c>
      <c r="E7" s="5">
        <v>2</v>
      </c>
      <c r="F7" s="13">
        <v>10</v>
      </c>
      <c r="G7" s="14" t="s">
        <v>22</v>
      </c>
    </row>
    <row r="8" spans="1:12" x14ac:dyDescent="0.2">
      <c r="C8" s="5"/>
      <c r="D8" s="12"/>
      <c r="E8" s="5"/>
      <c r="F8" s="13"/>
      <c r="G8" s="14"/>
    </row>
    <row r="9" spans="1:12" x14ac:dyDescent="0.2">
      <c r="C9" s="5" t="s">
        <v>20</v>
      </c>
      <c r="D9" s="12" t="s">
        <v>13</v>
      </c>
      <c r="E9" s="5">
        <v>2</v>
      </c>
      <c r="F9" s="13">
        <v>50</v>
      </c>
      <c r="G9" s="5" t="s">
        <v>24</v>
      </c>
    </row>
    <row r="11" spans="1:12" ht="17" thickBot="1" x14ac:dyDescent="0.25">
      <c r="C11" s="4"/>
    </row>
    <row r="12" spans="1:12" ht="17" thickBot="1" x14ac:dyDescent="0.25">
      <c r="A12" s="15" t="s">
        <v>37</v>
      </c>
      <c r="C12" s="52" t="s">
        <v>35</v>
      </c>
      <c r="D12" s="53"/>
      <c r="E12" s="53"/>
      <c r="F12" s="54" t="s">
        <v>50</v>
      </c>
      <c r="G12" s="55" t="s">
        <v>49</v>
      </c>
      <c r="H12" s="56" t="s">
        <v>42</v>
      </c>
      <c r="I12" s="57" t="s">
        <v>43</v>
      </c>
      <c r="J12" s="57" t="s">
        <v>44</v>
      </c>
      <c r="K12" s="57" t="s">
        <v>45</v>
      </c>
      <c r="L12" s="58" t="s">
        <v>46</v>
      </c>
    </row>
    <row r="13" spans="1:12" x14ac:dyDescent="0.2">
      <c r="A13" s="16" t="s">
        <v>36</v>
      </c>
      <c r="C13" s="59" t="s">
        <v>12</v>
      </c>
      <c r="D13" s="20"/>
      <c r="E13" s="20"/>
      <c r="F13" s="26">
        <v>0</v>
      </c>
      <c r="G13" s="20"/>
      <c r="H13" s="22">
        <v>0</v>
      </c>
      <c r="I13" s="19">
        <v>0</v>
      </c>
      <c r="J13" s="19"/>
      <c r="K13" s="20"/>
      <c r="L13" s="21"/>
    </row>
    <row r="14" spans="1:12" ht="85" x14ac:dyDescent="0.2">
      <c r="A14" s="17" t="s">
        <v>38</v>
      </c>
      <c r="C14" s="60" t="s">
        <v>26</v>
      </c>
      <c r="D14" s="7"/>
      <c r="E14" s="7"/>
      <c r="F14" s="24">
        <v>100</v>
      </c>
      <c r="G14" s="7">
        <v>100</v>
      </c>
      <c r="H14" s="27" t="s">
        <v>39</v>
      </c>
      <c r="I14" s="28" t="s">
        <v>41</v>
      </c>
      <c r="J14" s="29"/>
      <c r="K14" s="30"/>
      <c r="L14" s="31"/>
    </row>
    <row r="15" spans="1:12" x14ac:dyDescent="0.2">
      <c r="C15" s="60" t="s">
        <v>27</v>
      </c>
      <c r="D15" s="7"/>
      <c r="E15" s="7"/>
      <c r="F15" s="24">
        <v>5</v>
      </c>
      <c r="G15" s="7">
        <v>5</v>
      </c>
      <c r="H15" s="32"/>
      <c r="I15" s="29"/>
      <c r="J15" s="29"/>
      <c r="K15" s="30"/>
      <c r="L15" s="31"/>
    </row>
    <row r="16" spans="1:12" ht="34" x14ac:dyDescent="0.2">
      <c r="C16" s="60" t="s">
        <v>28</v>
      </c>
      <c r="D16" s="7"/>
      <c r="E16" s="7"/>
      <c r="F16" s="24">
        <v>10</v>
      </c>
      <c r="G16" s="30">
        <v>2.5</v>
      </c>
      <c r="H16" s="32"/>
      <c r="I16" s="29"/>
      <c r="J16" s="28" t="s">
        <v>47</v>
      </c>
      <c r="K16" s="30"/>
      <c r="L16" s="31"/>
    </row>
    <row r="17" spans="3:12" ht="51" x14ac:dyDescent="0.2">
      <c r="C17" s="60" t="s">
        <v>52</v>
      </c>
      <c r="D17" s="7"/>
      <c r="E17" s="7"/>
      <c r="F17" s="24">
        <v>15</v>
      </c>
      <c r="G17" s="30">
        <v>15</v>
      </c>
      <c r="H17" s="32"/>
      <c r="I17" s="29"/>
      <c r="J17" s="29"/>
      <c r="K17" s="33" t="s">
        <v>53</v>
      </c>
      <c r="L17" s="31"/>
    </row>
    <row r="18" spans="3:12" x14ac:dyDescent="0.2">
      <c r="C18" s="60" t="s">
        <v>29</v>
      </c>
      <c r="D18" s="7"/>
      <c r="E18" s="7"/>
      <c r="F18" s="24">
        <v>60</v>
      </c>
      <c r="G18" s="30">
        <v>60</v>
      </c>
      <c r="H18" s="32"/>
      <c r="I18" s="29"/>
      <c r="J18" s="29"/>
      <c r="K18" s="30"/>
      <c r="L18" s="31"/>
    </row>
    <row r="19" spans="3:12" x14ac:dyDescent="0.2">
      <c r="C19" s="61" t="s">
        <v>30</v>
      </c>
      <c r="D19" s="8"/>
      <c r="E19" s="8"/>
      <c r="F19" s="23"/>
      <c r="G19" s="8"/>
      <c r="H19" s="38"/>
      <c r="I19" s="39"/>
      <c r="J19" s="39"/>
      <c r="K19" s="40"/>
      <c r="L19" s="41"/>
    </row>
    <row r="20" spans="3:12" x14ac:dyDescent="0.2">
      <c r="C20" s="61" t="s">
        <v>31</v>
      </c>
      <c r="D20" s="8"/>
      <c r="E20" s="8"/>
      <c r="F20" s="23"/>
      <c r="G20" s="8"/>
      <c r="H20" s="38"/>
      <c r="I20" s="39"/>
      <c r="J20" s="39"/>
      <c r="K20" s="40"/>
      <c r="L20" s="41"/>
    </row>
    <row r="21" spans="3:12" x14ac:dyDescent="0.2">
      <c r="C21" s="60" t="s">
        <v>33</v>
      </c>
      <c r="D21" s="7"/>
      <c r="E21" s="7"/>
      <c r="F21" s="24">
        <v>20</v>
      </c>
      <c r="G21" s="7">
        <v>20</v>
      </c>
      <c r="H21" s="32"/>
      <c r="I21" s="29"/>
      <c r="J21" s="29"/>
      <c r="K21" s="30"/>
      <c r="L21" s="51" t="s">
        <v>48</v>
      </c>
    </row>
    <row r="22" spans="3:12" x14ac:dyDescent="0.2">
      <c r="C22" s="62" t="s">
        <v>34</v>
      </c>
      <c r="D22" s="18"/>
      <c r="E22" s="18"/>
      <c r="F22" s="25">
        <v>100</v>
      </c>
      <c r="G22" s="18">
        <v>0</v>
      </c>
      <c r="H22" s="34"/>
      <c r="I22" s="35"/>
      <c r="J22" s="35"/>
      <c r="K22" s="36"/>
      <c r="L22" s="37"/>
    </row>
    <row r="23" spans="3:12" ht="52" thickBot="1" x14ac:dyDescent="0.25">
      <c r="C23" s="63" t="s">
        <v>32</v>
      </c>
      <c r="D23" s="47"/>
      <c r="E23" s="47"/>
      <c r="F23" s="48">
        <v>0</v>
      </c>
      <c r="G23" s="47">
        <v>0</v>
      </c>
      <c r="H23" s="42" t="s">
        <v>40</v>
      </c>
      <c r="I23" s="43"/>
      <c r="J23" s="43"/>
      <c r="K23" s="44"/>
      <c r="L23" s="45"/>
    </row>
    <row r="24" spans="3:12" s="46" customFormat="1" x14ac:dyDescent="0.2">
      <c r="C24" s="64" t="s">
        <v>2</v>
      </c>
      <c r="D24" s="49"/>
      <c r="E24" s="49"/>
      <c r="F24" s="50">
        <f>SUM(F13:F23)</f>
        <v>310</v>
      </c>
      <c r="G24" s="49">
        <f>SUM(G14:G23)</f>
        <v>202.5</v>
      </c>
      <c r="H24" s="6"/>
      <c r="I24" s="6"/>
      <c r="J24" s="6"/>
    </row>
    <row r="25" spans="3:12" s="46" customFormat="1" x14ac:dyDescent="0.2">
      <c r="C25" s="64" t="s">
        <v>51</v>
      </c>
      <c r="D25" s="49"/>
      <c r="E25" s="49"/>
      <c r="F25" s="50">
        <v>200</v>
      </c>
      <c r="G25" s="49">
        <v>200</v>
      </c>
      <c r="H25" s="6"/>
      <c r="I25" s="6"/>
      <c r="J25" s="6"/>
    </row>
  </sheetData>
  <pageMargins left="0.7" right="0.7" top="0.75" bottom="0.75" header="0.3" footer="0.3"/>
  <pageSetup scale="59" orientation="landscape" horizontalDpi="0" verticalDpi="0" copies="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CBF15-21E5-9440-BD6E-DE4F6CB23282}">
  <dimension ref="A1:AA72"/>
  <sheetViews>
    <sheetView tabSelected="1" zoomScale="120" zoomScaleNormal="120" workbookViewId="0">
      <selection activeCell="B71" sqref="B71"/>
    </sheetView>
  </sheetViews>
  <sheetFormatPr baseColWidth="10" defaultRowHeight="16" x14ac:dyDescent="0.2"/>
  <cols>
    <col min="1" max="1" width="18.1640625" style="100" bestFit="1" customWidth="1"/>
    <col min="2" max="2" width="33.33203125" style="100" bestFit="1" customWidth="1"/>
    <col min="3" max="3" width="28.6640625" style="100" bestFit="1" customWidth="1"/>
    <col min="4" max="4" width="18.5" style="100" bestFit="1" customWidth="1"/>
    <col min="5" max="5" width="4" style="161" customWidth="1"/>
    <col min="6" max="6" width="9.1640625" style="162" bestFit="1" customWidth="1"/>
    <col min="7" max="7" width="4" style="204" bestFit="1" customWidth="1"/>
    <col min="8" max="8" width="7.1640625" style="205" bestFit="1" customWidth="1"/>
    <col min="9" max="9" width="5.33203125" style="161" bestFit="1" customWidth="1"/>
    <col min="10" max="10" width="7.6640625" style="162" customWidth="1"/>
    <col min="11" max="11" width="6.6640625" style="161" bestFit="1" customWidth="1"/>
    <col min="12" max="12" width="7.1640625" style="162" bestFit="1" customWidth="1"/>
    <col min="13" max="13" width="5.1640625" style="161" bestFit="1" customWidth="1"/>
    <col min="14" max="14" width="6.1640625" style="162" bestFit="1" customWidth="1"/>
    <col min="15" max="16" width="5.1640625" style="160" bestFit="1" customWidth="1"/>
    <col min="17" max="17" width="3.83203125" style="160" bestFit="1" customWidth="1"/>
    <col min="18" max="18" width="5" style="160" bestFit="1" customWidth="1"/>
    <col min="19" max="19" width="4.6640625" style="160" bestFit="1" customWidth="1"/>
    <col min="20" max="20" width="5.1640625" style="160" bestFit="1" customWidth="1"/>
    <col min="21" max="21" width="3.33203125" style="160" bestFit="1" customWidth="1"/>
    <col min="22" max="22" width="4.33203125" style="160" bestFit="1" customWidth="1"/>
    <col min="23" max="23" width="5.5" style="160" bestFit="1" customWidth="1"/>
    <col min="24" max="25" width="4.1640625" style="160" bestFit="1" customWidth="1"/>
    <col min="26" max="26" width="9.33203125" style="160" bestFit="1" customWidth="1"/>
    <col min="27" max="27" width="57.33203125" style="100" bestFit="1" customWidth="1"/>
    <col min="28" max="16384" width="10.83203125" style="100"/>
  </cols>
  <sheetData>
    <row r="1" spans="1:27" x14ac:dyDescent="0.2">
      <c r="A1" s="114" t="s">
        <v>230</v>
      </c>
    </row>
    <row r="2" spans="1:27" x14ac:dyDescent="0.2">
      <c r="A2" s="209" t="s">
        <v>231</v>
      </c>
    </row>
    <row r="3" spans="1:27" x14ac:dyDescent="0.2">
      <c r="A3" s="128" t="s">
        <v>232</v>
      </c>
    </row>
    <row r="4" spans="1:27" x14ac:dyDescent="0.2">
      <c r="A4" s="208" t="s">
        <v>233</v>
      </c>
    </row>
    <row r="5" spans="1:27" x14ac:dyDescent="0.2">
      <c r="A5" s="127"/>
    </row>
    <row r="7" spans="1:27" x14ac:dyDescent="0.2">
      <c r="A7" s="91" t="s">
        <v>58</v>
      </c>
      <c r="B7" s="91" t="s">
        <v>220</v>
      </c>
      <c r="C7" s="91" t="s">
        <v>0</v>
      </c>
      <c r="D7" s="92" t="s">
        <v>100</v>
      </c>
      <c r="E7" s="93" t="s">
        <v>84</v>
      </c>
      <c r="F7" s="94"/>
      <c r="G7" s="184" t="s">
        <v>92</v>
      </c>
      <c r="H7" s="185"/>
      <c r="I7" s="95" t="s">
        <v>97</v>
      </c>
      <c r="J7" s="96"/>
      <c r="K7" s="95" t="s">
        <v>98</v>
      </c>
      <c r="L7" s="96"/>
      <c r="M7" s="95" t="s">
        <v>99</v>
      </c>
      <c r="N7" s="96"/>
      <c r="O7" s="95" t="s">
        <v>96</v>
      </c>
      <c r="P7" s="97"/>
      <c r="Q7" s="97"/>
      <c r="R7" s="97"/>
      <c r="S7" s="97"/>
      <c r="T7" s="97"/>
      <c r="U7" s="97"/>
      <c r="V7" s="97"/>
      <c r="W7" s="97"/>
      <c r="X7" s="97"/>
      <c r="Y7" s="97"/>
      <c r="Z7" s="98"/>
      <c r="AA7" s="99"/>
    </row>
    <row r="8" spans="1:27" x14ac:dyDescent="0.2">
      <c r="A8" s="101"/>
      <c r="B8" s="101"/>
      <c r="C8" s="101"/>
      <c r="D8" s="102"/>
      <c r="E8" s="103" t="s">
        <v>54</v>
      </c>
      <c r="F8" s="104" t="s">
        <v>6</v>
      </c>
      <c r="G8" s="186" t="s">
        <v>54</v>
      </c>
      <c r="H8" s="187" t="s">
        <v>6</v>
      </c>
      <c r="I8" s="105" t="s">
        <v>93</v>
      </c>
      <c r="J8" s="106" t="s">
        <v>6</v>
      </c>
      <c r="K8" s="105" t="s">
        <v>94</v>
      </c>
      <c r="L8" s="106" t="s">
        <v>6</v>
      </c>
      <c r="M8" s="105" t="s">
        <v>95</v>
      </c>
      <c r="N8" s="106" t="s">
        <v>6</v>
      </c>
      <c r="O8" s="107" t="s">
        <v>211</v>
      </c>
      <c r="P8" s="107" t="s">
        <v>210</v>
      </c>
      <c r="Q8" s="108" t="s">
        <v>115</v>
      </c>
      <c r="R8" s="107" t="s">
        <v>143</v>
      </c>
      <c r="S8" s="107" t="s">
        <v>217</v>
      </c>
      <c r="T8" s="107" t="s">
        <v>141</v>
      </c>
      <c r="U8" s="107" t="s">
        <v>7</v>
      </c>
      <c r="V8" s="108" t="s">
        <v>140</v>
      </c>
      <c r="W8" s="108" t="s">
        <v>56</v>
      </c>
      <c r="X8" s="108" t="s">
        <v>142</v>
      </c>
      <c r="Y8" s="108" t="s">
        <v>59</v>
      </c>
      <c r="Z8" s="108" t="s">
        <v>57</v>
      </c>
      <c r="AA8" s="108" t="s">
        <v>72</v>
      </c>
    </row>
    <row r="9" spans="1:27" x14ac:dyDescent="0.2">
      <c r="A9" s="209" t="s">
        <v>68</v>
      </c>
      <c r="B9" s="99" t="s">
        <v>63</v>
      </c>
      <c r="C9" s="99" t="s">
        <v>64</v>
      </c>
      <c r="D9" s="109">
        <v>31690</v>
      </c>
      <c r="E9" s="103">
        <v>0</v>
      </c>
      <c r="F9" s="104">
        <f>D9*E9</f>
        <v>0</v>
      </c>
      <c r="G9" s="186">
        <v>1</v>
      </c>
      <c r="H9" s="187">
        <f>G9*D9</f>
        <v>31690</v>
      </c>
      <c r="I9" s="105"/>
      <c r="J9" s="106">
        <f>H9*I9</f>
        <v>0</v>
      </c>
      <c r="K9" s="105">
        <v>1</v>
      </c>
      <c r="L9" s="106">
        <f>H9*K9</f>
        <v>31690</v>
      </c>
      <c r="M9" s="105"/>
      <c r="N9" s="106">
        <f>H9*M9</f>
        <v>0</v>
      </c>
      <c r="O9" s="110">
        <v>0.5</v>
      </c>
      <c r="P9" s="111"/>
      <c r="Q9" s="112"/>
      <c r="R9" s="111"/>
      <c r="S9" s="111"/>
      <c r="T9" s="111"/>
      <c r="U9" s="111"/>
      <c r="V9" s="112"/>
      <c r="W9" s="112"/>
      <c r="X9" s="112"/>
      <c r="Y9" s="112"/>
      <c r="Z9" s="112"/>
      <c r="AA9" s="99"/>
    </row>
    <row r="10" spans="1:27" x14ac:dyDescent="0.2">
      <c r="A10" s="209" t="s">
        <v>68</v>
      </c>
      <c r="B10" s="99" t="s">
        <v>65</v>
      </c>
      <c r="C10" s="99" t="s">
        <v>66</v>
      </c>
      <c r="D10" s="109">
        <v>6647</v>
      </c>
      <c r="E10" s="103">
        <v>0</v>
      </c>
      <c r="F10" s="104">
        <f t="shared" ref="F10:F54" si="0">D10*E10</f>
        <v>0</v>
      </c>
      <c r="G10" s="186">
        <v>1</v>
      </c>
      <c r="H10" s="187">
        <f t="shared" ref="H10:H56" si="1">G10*D10</f>
        <v>6647</v>
      </c>
      <c r="I10" s="105"/>
      <c r="J10" s="106">
        <f t="shared" ref="J10:J66" si="2">H10*I10</f>
        <v>0</v>
      </c>
      <c r="K10" s="105">
        <v>1</v>
      </c>
      <c r="L10" s="106">
        <f t="shared" ref="L10:L66" si="3">H10*K10</f>
        <v>6647</v>
      </c>
      <c r="M10" s="105">
        <v>0</v>
      </c>
      <c r="N10" s="106">
        <f t="shared" ref="N10:N66" si="4">H10*M10</f>
        <v>0</v>
      </c>
      <c r="O10" s="113"/>
      <c r="P10" s="111"/>
      <c r="Q10" s="112"/>
      <c r="R10" s="111"/>
      <c r="S10" s="111"/>
      <c r="T10" s="111"/>
      <c r="U10" s="111"/>
      <c r="V10" s="112"/>
      <c r="W10" s="112"/>
      <c r="X10" s="112"/>
      <c r="Y10" s="112"/>
      <c r="Z10" s="112"/>
      <c r="AA10" s="99"/>
    </row>
    <row r="11" spans="1:27" x14ac:dyDescent="0.2">
      <c r="A11" s="209" t="s">
        <v>68</v>
      </c>
      <c r="B11" s="99" t="s">
        <v>67</v>
      </c>
      <c r="C11" s="99" t="s">
        <v>1</v>
      </c>
      <c r="D11" s="109">
        <v>750</v>
      </c>
      <c r="E11" s="103">
        <v>0</v>
      </c>
      <c r="F11" s="104">
        <f t="shared" si="0"/>
        <v>0</v>
      </c>
      <c r="G11" s="186">
        <v>2</v>
      </c>
      <c r="H11" s="187">
        <f t="shared" si="1"/>
        <v>1500</v>
      </c>
      <c r="I11" s="105"/>
      <c r="J11" s="106">
        <f t="shared" si="2"/>
        <v>0</v>
      </c>
      <c r="K11" s="105">
        <v>0</v>
      </c>
      <c r="L11" s="106">
        <f t="shared" si="3"/>
        <v>0</v>
      </c>
      <c r="M11" s="105">
        <v>1</v>
      </c>
      <c r="N11" s="106">
        <f t="shared" si="4"/>
        <v>1500</v>
      </c>
      <c r="O11" s="111">
        <v>0</v>
      </c>
      <c r="P11" s="111"/>
      <c r="Q11" s="112"/>
      <c r="R11" s="111"/>
      <c r="S11" s="111"/>
      <c r="T11" s="111"/>
      <c r="U11" s="111"/>
      <c r="V11" s="112"/>
      <c r="W11" s="112"/>
      <c r="X11" s="112"/>
      <c r="Y11" s="112"/>
      <c r="Z11" s="112"/>
      <c r="AA11" s="99"/>
    </row>
    <row r="12" spans="1:27" x14ac:dyDescent="0.2">
      <c r="A12" s="114" t="s">
        <v>68</v>
      </c>
      <c r="B12" s="99" t="s">
        <v>73</v>
      </c>
      <c r="C12" s="99" t="s">
        <v>74</v>
      </c>
      <c r="D12" s="109">
        <v>3265</v>
      </c>
      <c r="E12" s="103">
        <v>4</v>
      </c>
      <c r="F12" s="104">
        <f t="shared" si="0"/>
        <v>13060</v>
      </c>
      <c r="G12" s="186">
        <v>0</v>
      </c>
      <c r="H12" s="187">
        <f t="shared" si="1"/>
        <v>0</v>
      </c>
      <c r="I12" s="115">
        <v>0</v>
      </c>
      <c r="J12" s="116">
        <f t="shared" si="2"/>
        <v>0</v>
      </c>
      <c r="K12" s="115">
        <v>0</v>
      </c>
      <c r="L12" s="116">
        <f t="shared" si="3"/>
        <v>0</v>
      </c>
      <c r="M12" s="115">
        <v>0</v>
      </c>
      <c r="N12" s="116">
        <f t="shared" si="4"/>
        <v>0</v>
      </c>
      <c r="O12" s="111">
        <v>0</v>
      </c>
      <c r="P12" s="111"/>
      <c r="Q12" s="112"/>
      <c r="R12" s="111"/>
      <c r="S12" s="111"/>
      <c r="T12" s="111"/>
      <c r="U12" s="111"/>
      <c r="V12" s="112"/>
      <c r="W12" s="112"/>
      <c r="X12" s="112"/>
      <c r="Y12" s="112"/>
      <c r="Z12" s="112"/>
      <c r="AA12" s="99" t="s">
        <v>75</v>
      </c>
    </row>
    <row r="13" spans="1:27" s="125" customFormat="1" ht="7" customHeight="1" x14ac:dyDescent="0.2">
      <c r="A13" s="117"/>
      <c r="B13" s="117"/>
      <c r="C13" s="117"/>
      <c r="D13" s="118"/>
      <c r="E13" s="119"/>
      <c r="F13" s="120"/>
      <c r="G13" s="188"/>
      <c r="H13" s="189"/>
      <c r="I13" s="121"/>
      <c r="J13" s="122">
        <f t="shared" si="2"/>
        <v>0</v>
      </c>
      <c r="K13" s="121"/>
      <c r="L13" s="122">
        <f t="shared" si="3"/>
        <v>0</v>
      </c>
      <c r="M13" s="121"/>
      <c r="N13" s="122">
        <f t="shared" si="4"/>
        <v>0</v>
      </c>
      <c r="O13" s="123"/>
      <c r="P13" s="123"/>
      <c r="Q13" s="124"/>
      <c r="R13" s="123"/>
      <c r="S13" s="123"/>
      <c r="T13" s="123"/>
      <c r="U13" s="123"/>
      <c r="V13" s="124"/>
      <c r="W13" s="124"/>
      <c r="X13" s="124"/>
      <c r="Y13" s="124"/>
      <c r="Z13" s="124"/>
      <c r="AA13" s="117"/>
    </row>
    <row r="14" spans="1:27" s="127" customFormat="1" x14ac:dyDescent="0.2">
      <c r="A14" s="114" t="s">
        <v>109</v>
      </c>
      <c r="B14" s="126" t="s">
        <v>110</v>
      </c>
      <c r="C14" s="126" t="s">
        <v>111</v>
      </c>
      <c r="D14" s="126">
        <v>1000</v>
      </c>
      <c r="E14" s="112">
        <v>1</v>
      </c>
      <c r="F14" s="126">
        <f>D14*E14</f>
        <v>1000</v>
      </c>
      <c r="G14" s="190"/>
      <c r="H14" s="191"/>
      <c r="I14" s="112"/>
      <c r="J14" s="126"/>
      <c r="K14" s="112"/>
      <c r="L14" s="126"/>
      <c r="M14" s="112"/>
      <c r="N14" s="126"/>
      <c r="O14" s="112"/>
      <c r="P14" s="112"/>
      <c r="Q14" s="112"/>
      <c r="R14" s="112">
        <v>0.5</v>
      </c>
      <c r="S14" s="112"/>
      <c r="T14" s="112"/>
      <c r="U14" s="112"/>
      <c r="V14" s="112"/>
      <c r="W14" s="112"/>
      <c r="X14" s="112"/>
      <c r="Y14" s="112"/>
      <c r="Z14" s="112"/>
      <c r="AA14" s="126"/>
    </row>
    <row r="15" spans="1:27" s="127" customFormat="1" x14ac:dyDescent="0.2">
      <c r="A15" s="114" t="s">
        <v>112</v>
      </c>
      <c r="B15" s="126" t="s">
        <v>212</v>
      </c>
      <c r="C15" s="126" t="s">
        <v>213</v>
      </c>
      <c r="D15" s="126">
        <v>7000</v>
      </c>
      <c r="E15" s="112">
        <v>2</v>
      </c>
      <c r="F15" s="126">
        <f>D15*E15</f>
        <v>14000</v>
      </c>
      <c r="G15" s="190">
        <v>0</v>
      </c>
      <c r="H15" s="191">
        <f>G15*D15</f>
        <v>0</v>
      </c>
      <c r="I15" s="112">
        <v>0</v>
      </c>
      <c r="J15" s="126">
        <f t="shared" si="2"/>
        <v>0</v>
      </c>
      <c r="K15" s="112"/>
      <c r="L15" s="126"/>
      <c r="M15" s="112"/>
      <c r="N15" s="126"/>
      <c r="O15" s="112"/>
      <c r="P15" s="112"/>
      <c r="Q15" s="112"/>
      <c r="R15" s="112"/>
      <c r="S15" s="112"/>
      <c r="T15" s="112"/>
      <c r="U15" s="112"/>
      <c r="V15" s="112"/>
      <c r="W15" s="112"/>
      <c r="X15" s="112">
        <v>0</v>
      </c>
      <c r="Y15" s="112"/>
      <c r="Z15" s="112"/>
      <c r="AA15" s="126"/>
    </row>
    <row r="16" spans="1:27" x14ac:dyDescent="0.2">
      <c r="A16" s="99" t="s">
        <v>112</v>
      </c>
      <c r="B16" s="99" t="s">
        <v>214</v>
      </c>
      <c r="C16" s="99" t="s">
        <v>215</v>
      </c>
      <c r="D16" s="99">
        <v>1000</v>
      </c>
      <c r="E16" s="108"/>
      <c r="F16" s="126"/>
      <c r="G16" s="192">
        <v>1</v>
      </c>
      <c r="H16" s="191">
        <f>G16*D16</f>
        <v>1000</v>
      </c>
      <c r="I16" s="108">
        <v>1</v>
      </c>
      <c r="J16" s="99">
        <f t="shared" si="2"/>
        <v>1000</v>
      </c>
      <c r="K16" s="108"/>
      <c r="L16" s="99"/>
      <c r="M16" s="108"/>
      <c r="N16" s="99"/>
      <c r="O16" s="108"/>
      <c r="P16" s="108"/>
      <c r="Q16" s="108"/>
      <c r="R16" s="108"/>
      <c r="S16" s="108"/>
      <c r="T16" s="108"/>
      <c r="U16" s="108"/>
      <c r="V16" s="108"/>
      <c r="W16" s="108"/>
      <c r="X16" s="108">
        <v>2.6</v>
      </c>
      <c r="Y16" s="108"/>
      <c r="Z16" s="108"/>
      <c r="AA16" s="99"/>
    </row>
    <row r="17" spans="1:27" x14ac:dyDescent="0.2">
      <c r="A17" s="99" t="s">
        <v>112</v>
      </c>
      <c r="B17" s="99" t="s">
        <v>114</v>
      </c>
      <c r="C17" s="99" t="s">
        <v>216</v>
      </c>
      <c r="D17" s="128">
        <v>2000</v>
      </c>
      <c r="E17" s="108">
        <v>0</v>
      </c>
      <c r="F17" s="126">
        <f>D17*E17</f>
        <v>0</v>
      </c>
      <c r="G17" s="192">
        <v>2</v>
      </c>
      <c r="H17" s="191">
        <f>G17*D17</f>
        <v>4000</v>
      </c>
      <c r="I17" s="108">
        <v>1</v>
      </c>
      <c r="J17" s="99">
        <f t="shared" si="2"/>
        <v>4000</v>
      </c>
      <c r="K17" s="108"/>
      <c r="L17" s="99"/>
      <c r="M17" s="108"/>
      <c r="N17" s="99"/>
      <c r="O17" s="108">
        <v>1</v>
      </c>
      <c r="P17" s="108">
        <v>1</v>
      </c>
      <c r="Q17" s="108" t="s">
        <v>4</v>
      </c>
      <c r="R17" s="108"/>
      <c r="S17" s="108">
        <v>0.5</v>
      </c>
      <c r="T17" s="108"/>
      <c r="U17" s="108"/>
      <c r="V17" s="108"/>
      <c r="W17" s="108"/>
      <c r="X17" s="108"/>
      <c r="Y17" s="108"/>
      <c r="Z17" s="108"/>
      <c r="AA17" s="99"/>
    </row>
    <row r="18" spans="1:27" x14ac:dyDescent="0.2">
      <c r="A18" s="209" t="s">
        <v>227</v>
      </c>
      <c r="B18" s="99" t="s">
        <v>229</v>
      </c>
      <c r="C18" s="99" t="s">
        <v>228</v>
      </c>
      <c r="D18" s="143">
        <v>2000</v>
      </c>
      <c r="E18" s="107">
        <v>0</v>
      </c>
      <c r="F18" s="126"/>
      <c r="G18" s="192">
        <v>3</v>
      </c>
      <c r="H18" s="191">
        <v>2000</v>
      </c>
      <c r="I18" s="108">
        <v>3</v>
      </c>
      <c r="J18" s="99">
        <f t="shared" si="2"/>
        <v>6000</v>
      </c>
      <c r="K18" s="108"/>
      <c r="L18" s="99"/>
      <c r="M18" s="108"/>
      <c r="N18" s="99"/>
      <c r="O18" s="108">
        <v>1</v>
      </c>
      <c r="P18" s="206">
        <v>1</v>
      </c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99"/>
    </row>
    <row r="19" spans="1:27" x14ac:dyDescent="0.2">
      <c r="A19" s="208" t="s">
        <v>224</v>
      </c>
      <c r="B19" s="208" t="s">
        <v>225</v>
      </c>
      <c r="C19" s="208" t="s">
        <v>226</v>
      </c>
      <c r="D19" s="207">
        <v>50000</v>
      </c>
      <c r="E19" s="107"/>
      <c r="F19" s="126"/>
      <c r="G19" s="192"/>
      <c r="H19" s="191"/>
      <c r="I19" s="108"/>
      <c r="J19" s="99"/>
      <c r="K19" s="108"/>
      <c r="L19" s="99"/>
      <c r="M19" s="108"/>
      <c r="N19" s="99"/>
      <c r="O19" s="108"/>
      <c r="P19" s="206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99"/>
    </row>
    <row r="20" spans="1:27" s="127" customFormat="1" x14ac:dyDescent="0.2">
      <c r="A20" s="114" t="s">
        <v>113</v>
      </c>
      <c r="B20" s="126" t="s">
        <v>69</v>
      </c>
      <c r="C20" s="126" t="s">
        <v>218</v>
      </c>
      <c r="D20" s="129">
        <v>340.4</v>
      </c>
      <c r="E20" s="130">
        <v>4</v>
      </c>
      <c r="F20" s="131">
        <f>D20*E20</f>
        <v>1361.6</v>
      </c>
      <c r="G20" s="193">
        <v>0</v>
      </c>
      <c r="H20" s="194">
        <f>G20*D20</f>
        <v>0</v>
      </c>
      <c r="I20" s="132"/>
      <c r="J20" s="133">
        <f>H20*I20</f>
        <v>0</v>
      </c>
      <c r="K20" s="132"/>
      <c r="L20" s="133">
        <f>H20*K20</f>
        <v>0</v>
      </c>
      <c r="M20" s="132"/>
      <c r="N20" s="134">
        <f>H20*M20</f>
        <v>0</v>
      </c>
      <c r="O20" s="112">
        <v>0.5</v>
      </c>
      <c r="P20" s="135">
        <v>0.2</v>
      </c>
      <c r="Q20" s="112"/>
      <c r="R20" s="112"/>
      <c r="S20" s="112"/>
      <c r="T20" s="112">
        <v>0</v>
      </c>
      <c r="U20" s="112"/>
      <c r="V20" s="112"/>
      <c r="W20" s="112"/>
      <c r="X20" s="112"/>
      <c r="Y20" s="112"/>
      <c r="Z20" s="112"/>
      <c r="AA20" s="136" t="s">
        <v>71</v>
      </c>
    </row>
    <row r="21" spans="1:27" s="127" customFormat="1" x14ac:dyDescent="0.2">
      <c r="A21" s="114" t="s">
        <v>113</v>
      </c>
      <c r="B21" s="126" t="s">
        <v>70</v>
      </c>
      <c r="C21" s="126" t="s">
        <v>218</v>
      </c>
      <c r="D21" s="129">
        <v>120.82</v>
      </c>
      <c r="E21" s="130">
        <v>4</v>
      </c>
      <c r="F21" s="131">
        <f t="shared" si="0"/>
        <v>483.28</v>
      </c>
      <c r="G21" s="193">
        <v>0</v>
      </c>
      <c r="H21" s="194">
        <f t="shared" si="1"/>
        <v>0</v>
      </c>
      <c r="I21" s="132"/>
      <c r="J21" s="133">
        <f t="shared" si="2"/>
        <v>0</v>
      </c>
      <c r="K21" s="132"/>
      <c r="L21" s="133">
        <f t="shared" si="3"/>
        <v>0</v>
      </c>
      <c r="M21" s="132"/>
      <c r="N21" s="134">
        <f t="shared" si="4"/>
        <v>0</v>
      </c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26" t="s">
        <v>71</v>
      </c>
    </row>
    <row r="22" spans="1:27" s="127" customFormat="1" x14ac:dyDescent="0.2">
      <c r="A22" s="114" t="s">
        <v>113</v>
      </c>
      <c r="B22" s="126" t="s">
        <v>83</v>
      </c>
      <c r="C22" s="126" t="s">
        <v>219</v>
      </c>
      <c r="D22" s="129">
        <v>1017</v>
      </c>
      <c r="E22" s="130">
        <v>8</v>
      </c>
      <c r="F22" s="131">
        <f t="shared" si="0"/>
        <v>8136</v>
      </c>
      <c r="G22" s="193">
        <v>0</v>
      </c>
      <c r="H22" s="194">
        <f t="shared" si="1"/>
        <v>0</v>
      </c>
      <c r="I22" s="132"/>
      <c r="J22" s="133">
        <f t="shared" si="2"/>
        <v>0</v>
      </c>
      <c r="K22" s="132"/>
      <c r="L22" s="133">
        <f t="shared" si="3"/>
        <v>0</v>
      </c>
      <c r="M22" s="132"/>
      <c r="N22" s="134">
        <f t="shared" si="4"/>
        <v>0</v>
      </c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26" t="s">
        <v>81</v>
      </c>
    </row>
    <row r="23" spans="1:27" s="127" customFormat="1" x14ac:dyDescent="0.2">
      <c r="A23" s="114" t="s">
        <v>113</v>
      </c>
      <c r="B23" s="126" t="s">
        <v>76</v>
      </c>
      <c r="C23" s="126" t="s">
        <v>82</v>
      </c>
      <c r="D23" s="129">
        <v>5150</v>
      </c>
      <c r="E23" s="130">
        <v>3</v>
      </c>
      <c r="F23" s="131">
        <f t="shared" si="0"/>
        <v>15450</v>
      </c>
      <c r="G23" s="193">
        <v>0</v>
      </c>
      <c r="H23" s="194">
        <f t="shared" si="1"/>
        <v>0</v>
      </c>
      <c r="I23" s="132"/>
      <c r="J23" s="133">
        <f t="shared" si="2"/>
        <v>0</v>
      </c>
      <c r="K23" s="132"/>
      <c r="L23" s="133">
        <f t="shared" si="3"/>
        <v>0</v>
      </c>
      <c r="M23" s="132"/>
      <c r="N23" s="134">
        <f t="shared" si="4"/>
        <v>0</v>
      </c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26" t="s">
        <v>80</v>
      </c>
    </row>
    <row r="24" spans="1:27" s="127" customFormat="1" x14ac:dyDescent="0.2">
      <c r="A24" s="114" t="s">
        <v>113</v>
      </c>
      <c r="B24" s="126" t="s">
        <v>77</v>
      </c>
      <c r="C24" s="126" t="s">
        <v>82</v>
      </c>
      <c r="D24" s="129">
        <v>5150</v>
      </c>
      <c r="E24" s="130">
        <v>3</v>
      </c>
      <c r="F24" s="131">
        <f t="shared" si="0"/>
        <v>15450</v>
      </c>
      <c r="G24" s="193">
        <v>0</v>
      </c>
      <c r="H24" s="194">
        <f t="shared" si="1"/>
        <v>0</v>
      </c>
      <c r="I24" s="132"/>
      <c r="J24" s="133">
        <f t="shared" si="2"/>
        <v>0</v>
      </c>
      <c r="K24" s="132"/>
      <c r="L24" s="133">
        <f t="shared" si="3"/>
        <v>0</v>
      </c>
      <c r="M24" s="132"/>
      <c r="N24" s="134">
        <f t="shared" si="4"/>
        <v>0</v>
      </c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36" t="s">
        <v>80</v>
      </c>
    </row>
    <row r="25" spans="1:27" s="127" customFormat="1" x14ac:dyDescent="0.2">
      <c r="A25" s="126" t="s">
        <v>113</v>
      </c>
      <c r="B25" s="126" t="s">
        <v>79</v>
      </c>
      <c r="C25" s="126" t="s">
        <v>206</v>
      </c>
      <c r="D25" s="129">
        <v>550</v>
      </c>
      <c r="E25" s="130">
        <v>3</v>
      </c>
      <c r="F25" s="131">
        <f t="shared" si="0"/>
        <v>1650</v>
      </c>
      <c r="G25" s="193">
        <v>0</v>
      </c>
      <c r="H25" s="194">
        <f t="shared" si="1"/>
        <v>0</v>
      </c>
      <c r="I25" s="115"/>
      <c r="J25" s="116">
        <f t="shared" si="2"/>
        <v>0</v>
      </c>
      <c r="K25" s="115"/>
      <c r="L25" s="116">
        <f t="shared" si="3"/>
        <v>0</v>
      </c>
      <c r="M25" s="115"/>
      <c r="N25" s="137">
        <f t="shared" si="4"/>
        <v>0</v>
      </c>
      <c r="O25" s="112"/>
      <c r="P25" s="112"/>
      <c r="Q25" s="112"/>
      <c r="R25" s="112"/>
      <c r="S25" s="112"/>
      <c r="T25" s="138">
        <v>9</v>
      </c>
      <c r="U25" s="112"/>
      <c r="V25" s="112"/>
      <c r="W25" s="112"/>
      <c r="X25" s="112"/>
      <c r="Y25" s="112"/>
      <c r="Z25" s="138">
        <v>2.5</v>
      </c>
      <c r="AA25" s="126" t="s">
        <v>80</v>
      </c>
    </row>
    <row r="26" spans="1:27" s="127" customFormat="1" x14ac:dyDescent="0.2">
      <c r="A26" s="126" t="s">
        <v>113</v>
      </c>
      <c r="B26" s="126" t="s">
        <v>78</v>
      </c>
      <c r="C26" s="126" t="s">
        <v>206</v>
      </c>
      <c r="D26" s="129">
        <v>645</v>
      </c>
      <c r="E26" s="130">
        <v>3</v>
      </c>
      <c r="F26" s="131">
        <f t="shared" si="0"/>
        <v>1935</v>
      </c>
      <c r="G26" s="193">
        <v>0</v>
      </c>
      <c r="H26" s="194">
        <f t="shared" si="1"/>
        <v>0</v>
      </c>
      <c r="I26" s="115"/>
      <c r="J26" s="116">
        <f t="shared" si="2"/>
        <v>0</v>
      </c>
      <c r="K26" s="115"/>
      <c r="L26" s="116">
        <f t="shared" si="3"/>
        <v>0</v>
      </c>
      <c r="M26" s="115"/>
      <c r="N26" s="137">
        <f t="shared" si="4"/>
        <v>0</v>
      </c>
      <c r="O26" s="112"/>
      <c r="P26" s="112"/>
      <c r="Q26" s="112"/>
      <c r="R26" s="112"/>
      <c r="S26" s="112"/>
      <c r="T26" s="139"/>
      <c r="U26" s="112"/>
      <c r="V26" s="112"/>
      <c r="W26" s="112"/>
      <c r="X26" s="112"/>
      <c r="Y26" s="112"/>
      <c r="Z26" s="139"/>
      <c r="AA26" s="126" t="s">
        <v>80</v>
      </c>
    </row>
    <row r="27" spans="1:27" s="127" customFormat="1" x14ac:dyDescent="0.2">
      <c r="A27" s="126" t="s">
        <v>113</v>
      </c>
      <c r="B27" s="126" t="s">
        <v>208</v>
      </c>
      <c r="C27" s="126" t="s">
        <v>206</v>
      </c>
      <c r="D27" s="129">
        <v>1500</v>
      </c>
      <c r="E27" s="130">
        <v>0</v>
      </c>
      <c r="F27" s="131">
        <f t="shared" si="0"/>
        <v>0</v>
      </c>
      <c r="G27" s="193">
        <v>1</v>
      </c>
      <c r="H27" s="194">
        <f t="shared" si="1"/>
        <v>1500</v>
      </c>
      <c r="I27" s="132">
        <v>1</v>
      </c>
      <c r="J27" s="133">
        <f t="shared" si="2"/>
        <v>1500</v>
      </c>
      <c r="K27" s="132"/>
      <c r="L27" s="133">
        <f t="shared" si="3"/>
        <v>0</v>
      </c>
      <c r="M27" s="132"/>
      <c r="N27" s="134">
        <f t="shared" si="4"/>
        <v>0</v>
      </c>
      <c r="O27" s="112"/>
      <c r="P27" s="112"/>
      <c r="Q27" s="112"/>
      <c r="R27" s="112"/>
      <c r="S27" s="112"/>
      <c r="T27" s="139"/>
      <c r="U27" s="112"/>
      <c r="V27" s="112"/>
      <c r="W27" s="112"/>
      <c r="X27" s="112"/>
      <c r="Y27" s="112"/>
      <c r="Z27" s="139"/>
      <c r="AA27" s="126"/>
    </row>
    <row r="28" spans="1:27" s="127" customFormat="1" x14ac:dyDescent="0.2">
      <c r="A28" s="126" t="s">
        <v>113</v>
      </c>
      <c r="B28" s="126" t="s">
        <v>209</v>
      </c>
      <c r="C28" s="126" t="s">
        <v>206</v>
      </c>
      <c r="D28" s="129">
        <v>4000</v>
      </c>
      <c r="E28" s="130"/>
      <c r="F28" s="131"/>
      <c r="G28" s="193">
        <v>1</v>
      </c>
      <c r="H28" s="194">
        <f t="shared" si="1"/>
        <v>4000</v>
      </c>
      <c r="I28" s="132">
        <v>1</v>
      </c>
      <c r="J28" s="133">
        <f t="shared" si="2"/>
        <v>4000</v>
      </c>
      <c r="K28" s="132"/>
      <c r="L28" s="133">
        <f t="shared" si="3"/>
        <v>0</v>
      </c>
      <c r="M28" s="132"/>
      <c r="N28" s="134">
        <f t="shared" si="4"/>
        <v>0</v>
      </c>
      <c r="O28" s="112"/>
      <c r="P28" s="112"/>
      <c r="Q28" s="112"/>
      <c r="R28" s="112"/>
      <c r="S28" s="112"/>
      <c r="T28" s="139"/>
      <c r="U28" s="112"/>
      <c r="V28" s="112"/>
      <c r="W28" s="112"/>
      <c r="X28" s="112"/>
      <c r="Y28" s="112"/>
      <c r="Z28" s="139"/>
      <c r="AA28" s="126"/>
    </row>
    <row r="29" spans="1:27" s="127" customFormat="1" x14ac:dyDescent="0.2">
      <c r="A29" s="126" t="s">
        <v>113</v>
      </c>
      <c r="B29" s="126" t="s">
        <v>204</v>
      </c>
      <c r="C29" s="126" t="s">
        <v>206</v>
      </c>
      <c r="D29" s="129">
        <f>5000/3</f>
        <v>1666.6666666666667</v>
      </c>
      <c r="E29" s="130">
        <v>0</v>
      </c>
      <c r="F29" s="131">
        <f t="shared" si="0"/>
        <v>0</v>
      </c>
      <c r="G29" s="193">
        <v>1</v>
      </c>
      <c r="H29" s="194">
        <f t="shared" si="1"/>
        <v>1666.6666666666667</v>
      </c>
      <c r="I29" s="132">
        <v>3</v>
      </c>
      <c r="J29" s="106">
        <f t="shared" si="2"/>
        <v>5000</v>
      </c>
      <c r="K29" s="132"/>
      <c r="L29" s="106">
        <f t="shared" si="3"/>
        <v>0</v>
      </c>
      <c r="M29" s="132"/>
      <c r="N29" s="140">
        <f t="shared" si="4"/>
        <v>0</v>
      </c>
      <c r="O29" s="112"/>
      <c r="P29" s="112"/>
      <c r="Q29" s="112"/>
      <c r="R29" s="112"/>
      <c r="S29" s="112"/>
      <c r="T29" s="139"/>
      <c r="U29" s="112"/>
      <c r="V29" s="112"/>
      <c r="W29" s="112"/>
      <c r="X29" s="112"/>
      <c r="Y29" s="112"/>
      <c r="Z29" s="139"/>
      <c r="AA29" s="136" t="s">
        <v>91</v>
      </c>
    </row>
    <row r="30" spans="1:27" s="127" customFormat="1" x14ac:dyDescent="0.2">
      <c r="A30" s="126" t="s">
        <v>113</v>
      </c>
      <c r="B30" s="126" t="s">
        <v>205</v>
      </c>
      <c r="C30" s="126" t="s">
        <v>206</v>
      </c>
      <c r="D30" s="129">
        <v>1000</v>
      </c>
      <c r="E30" s="130">
        <v>0</v>
      </c>
      <c r="F30" s="131">
        <f t="shared" si="0"/>
        <v>0</v>
      </c>
      <c r="G30" s="193">
        <v>3</v>
      </c>
      <c r="H30" s="194">
        <f t="shared" si="1"/>
        <v>3000</v>
      </c>
      <c r="I30" s="132">
        <v>1</v>
      </c>
      <c r="J30" s="106">
        <f t="shared" si="2"/>
        <v>3000</v>
      </c>
      <c r="K30" s="132"/>
      <c r="L30" s="106">
        <f t="shared" si="3"/>
        <v>0</v>
      </c>
      <c r="M30" s="132"/>
      <c r="N30" s="140">
        <f t="shared" si="4"/>
        <v>0</v>
      </c>
      <c r="O30" s="112"/>
      <c r="P30" s="112"/>
      <c r="Q30" s="112"/>
      <c r="R30" s="112"/>
      <c r="S30" s="112"/>
      <c r="T30" s="139"/>
      <c r="U30" s="112"/>
      <c r="V30" s="112"/>
      <c r="W30" s="112"/>
      <c r="X30" s="112"/>
      <c r="Y30" s="112"/>
      <c r="Z30" s="139"/>
      <c r="AA30" s="126"/>
    </row>
    <row r="31" spans="1:27" x14ac:dyDescent="0.2">
      <c r="A31" s="126" t="s">
        <v>113</v>
      </c>
      <c r="B31" s="99" t="s">
        <v>85</v>
      </c>
      <c r="C31" s="141" t="s">
        <v>207</v>
      </c>
      <c r="D31" s="109">
        <v>1490</v>
      </c>
      <c r="E31" s="103">
        <v>1</v>
      </c>
      <c r="F31" s="104">
        <f t="shared" si="0"/>
        <v>1490</v>
      </c>
      <c r="G31" s="186">
        <v>2</v>
      </c>
      <c r="H31" s="187">
        <f t="shared" si="1"/>
        <v>2980</v>
      </c>
      <c r="I31" s="115"/>
      <c r="J31" s="116">
        <f t="shared" si="2"/>
        <v>0</v>
      </c>
      <c r="K31" s="115"/>
      <c r="L31" s="116">
        <f t="shared" si="3"/>
        <v>0</v>
      </c>
      <c r="M31" s="115"/>
      <c r="N31" s="137">
        <f t="shared" si="4"/>
        <v>0</v>
      </c>
      <c r="O31" s="112"/>
      <c r="P31" s="112"/>
      <c r="Q31" s="108"/>
      <c r="R31" s="112"/>
      <c r="S31" s="112"/>
      <c r="T31" s="142"/>
      <c r="U31" s="112"/>
      <c r="V31" s="108"/>
      <c r="W31" s="108"/>
      <c r="X31" s="108"/>
      <c r="Y31" s="108"/>
      <c r="Z31" s="142"/>
      <c r="AA31" s="99" t="s">
        <v>86</v>
      </c>
    </row>
    <row r="32" spans="1:27" s="125" customFormat="1" ht="7" customHeight="1" x14ac:dyDescent="0.2">
      <c r="A32" s="117"/>
      <c r="B32" s="117"/>
      <c r="C32" s="117"/>
      <c r="D32" s="118"/>
      <c r="E32" s="119"/>
      <c r="F32" s="120"/>
      <c r="G32" s="188"/>
      <c r="H32" s="189"/>
      <c r="I32" s="121"/>
      <c r="J32" s="122">
        <f t="shared" ref="J32" si="5">H32*I32</f>
        <v>0</v>
      </c>
      <c r="K32" s="121"/>
      <c r="L32" s="122">
        <f t="shared" ref="L32" si="6">H32*K32</f>
        <v>0</v>
      </c>
      <c r="M32" s="121"/>
      <c r="N32" s="122">
        <f t="shared" ref="N32" si="7">H32*M32</f>
        <v>0</v>
      </c>
      <c r="O32" s="123"/>
      <c r="P32" s="123"/>
      <c r="Q32" s="124"/>
      <c r="R32" s="123"/>
      <c r="S32" s="123"/>
      <c r="T32" s="123"/>
      <c r="U32" s="123"/>
      <c r="V32" s="124"/>
      <c r="W32" s="124"/>
      <c r="X32" s="124"/>
      <c r="Y32" s="124"/>
      <c r="Z32" s="124"/>
      <c r="AA32" s="117"/>
    </row>
    <row r="33" spans="1:27" x14ac:dyDescent="0.2">
      <c r="A33" s="99" t="s">
        <v>55</v>
      </c>
      <c r="B33" s="99" t="s">
        <v>101</v>
      </c>
      <c r="C33" s="99" t="s">
        <v>102</v>
      </c>
      <c r="D33" s="143">
        <v>5000</v>
      </c>
      <c r="E33" s="103"/>
      <c r="F33" s="104"/>
      <c r="G33" s="186">
        <v>2</v>
      </c>
      <c r="H33" s="187">
        <f t="shared" si="1"/>
        <v>10000</v>
      </c>
      <c r="I33" s="105">
        <v>1</v>
      </c>
      <c r="J33" s="106">
        <f t="shared" si="2"/>
        <v>10000</v>
      </c>
      <c r="K33" s="105"/>
      <c r="L33" s="106">
        <f t="shared" si="3"/>
        <v>0</v>
      </c>
      <c r="M33" s="105"/>
      <c r="N33" s="106">
        <f t="shared" si="4"/>
        <v>0</v>
      </c>
      <c r="O33" s="107">
        <v>0</v>
      </c>
      <c r="P33" s="107">
        <v>2</v>
      </c>
      <c r="Q33" s="108" t="s">
        <v>125</v>
      </c>
      <c r="R33" s="107">
        <v>0</v>
      </c>
      <c r="S33" s="107">
        <v>0.4</v>
      </c>
      <c r="T33" s="107">
        <v>0.2</v>
      </c>
      <c r="U33" s="107">
        <v>0</v>
      </c>
      <c r="V33" s="108">
        <v>0</v>
      </c>
      <c r="W33" s="108">
        <v>0.4</v>
      </c>
      <c r="X33" s="108">
        <v>0.4</v>
      </c>
      <c r="Y33" s="108">
        <v>0</v>
      </c>
      <c r="Z33" s="108">
        <v>0.1</v>
      </c>
      <c r="AA33" s="99"/>
    </row>
    <row r="34" spans="1:27" ht="17" x14ac:dyDescent="0.2">
      <c r="A34" s="209" t="s">
        <v>55</v>
      </c>
      <c r="B34" s="144" t="s">
        <v>103</v>
      </c>
      <c r="C34" s="144" t="s">
        <v>104</v>
      </c>
      <c r="D34" s="143">
        <v>10000</v>
      </c>
      <c r="E34" s="103">
        <v>0</v>
      </c>
      <c r="F34" s="104">
        <f t="shared" si="0"/>
        <v>0</v>
      </c>
      <c r="G34" s="186">
        <v>7</v>
      </c>
      <c r="H34" s="187">
        <f t="shared" si="1"/>
        <v>70000</v>
      </c>
      <c r="I34" s="105"/>
      <c r="J34" s="106">
        <f t="shared" si="2"/>
        <v>0</v>
      </c>
      <c r="K34" s="105">
        <v>1</v>
      </c>
      <c r="L34" s="106">
        <f t="shared" si="3"/>
        <v>70000</v>
      </c>
      <c r="M34" s="105"/>
      <c r="N34" s="106">
        <f t="shared" si="4"/>
        <v>0</v>
      </c>
      <c r="O34" s="145">
        <v>4</v>
      </c>
      <c r="P34" s="91">
        <v>2</v>
      </c>
      <c r="Q34" s="91">
        <v>0</v>
      </c>
      <c r="R34" s="91">
        <v>0</v>
      </c>
      <c r="S34" s="91">
        <v>1</v>
      </c>
      <c r="T34" s="91">
        <v>0</v>
      </c>
      <c r="U34" s="91">
        <v>0</v>
      </c>
      <c r="V34" s="91">
        <v>0</v>
      </c>
      <c r="W34" s="146">
        <v>1</v>
      </c>
      <c r="X34" s="91">
        <v>1</v>
      </c>
      <c r="Y34" s="91">
        <v>0</v>
      </c>
      <c r="Z34" s="108" t="s">
        <v>62</v>
      </c>
      <c r="AA34" s="99"/>
    </row>
    <row r="35" spans="1:27" ht="17" x14ac:dyDescent="0.2">
      <c r="A35" s="209" t="s">
        <v>55</v>
      </c>
      <c r="B35" s="144" t="s">
        <v>105</v>
      </c>
      <c r="C35" s="144" t="s">
        <v>104</v>
      </c>
      <c r="D35" s="143">
        <v>5000</v>
      </c>
      <c r="E35" s="103">
        <v>0</v>
      </c>
      <c r="F35" s="104">
        <f t="shared" si="0"/>
        <v>0</v>
      </c>
      <c r="G35" s="186">
        <v>2</v>
      </c>
      <c r="H35" s="187">
        <f t="shared" si="1"/>
        <v>10000</v>
      </c>
      <c r="I35" s="105"/>
      <c r="J35" s="106">
        <f t="shared" si="2"/>
        <v>0</v>
      </c>
      <c r="K35" s="105">
        <v>1</v>
      </c>
      <c r="L35" s="106">
        <f t="shared" si="3"/>
        <v>10000</v>
      </c>
      <c r="M35" s="105"/>
      <c r="N35" s="106">
        <f t="shared" si="4"/>
        <v>0</v>
      </c>
      <c r="O35" s="147"/>
      <c r="P35" s="148"/>
      <c r="Q35" s="148"/>
      <c r="R35" s="148"/>
      <c r="S35" s="148"/>
      <c r="T35" s="148"/>
      <c r="U35" s="148"/>
      <c r="V35" s="148"/>
      <c r="W35" s="149"/>
      <c r="X35" s="148"/>
      <c r="Y35" s="148"/>
      <c r="Z35" s="108"/>
      <c r="AA35" s="99"/>
    </row>
    <row r="36" spans="1:27" ht="17" x14ac:dyDescent="0.2">
      <c r="A36" s="209" t="s">
        <v>55</v>
      </c>
      <c r="B36" s="144" t="s">
        <v>106</v>
      </c>
      <c r="C36" s="144" t="s">
        <v>104</v>
      </c>
      <c r="D36" s="143">
        <v>10000</v>
      </c>
      <c r="E36" s="103">
        <v>0</v>
      </c>
      <c r="F36" s="104">
        <f t="shared" si="0"/>
        <v>0</v>
      </c>
      <c r="G36" s="186">
        <v>2</v>
      </c>
      <c r="H36" s="187">
        <f t="shared" si="1"/>
        <v>20000</v>
      </c>
      <c r="I36" s="105"/>
      <c r="J36" s="106">
        <f t="shared" si="2"/>
        <v>0</v>
      </c>
      <c r="K36" s="105"/>
      <c r="L36" s="106"/>
      <c r="M36" s="105">
        <v>1</v>
      </c>
      <c r="N36" s="106">
        <f t="shared" si="4"/>
        <v>20000</v>
      </c>
      <c r="O36" s="150"/>
      <c r="P36" s="101"/>
      <c r="Q36" s="101"/>
      <c r="R36" s="101"/>
      <c r="S36" s="101"/>
      <c r="T36" s="101"/>
      <c r="U36" s="101"/>
      <c r="V36" s="101"/>
      <c r="W36" s="151"/>
      <c r="X36" s="101"/>
      <c r="Y36" s="101"/>
      <c r="Z36" s="108">
        <v>0.2</v>
      </c>
      <c r="AA36" s="99"/>
    </row>
    <row r="37" spans="1:27" ht="17" x14ac:dyDescent="0.2">
      <c r="A37" s="99" t="s">
        <v>55</v>
      </c>
      <c r="B37" s="144" t="s">
        <v>144</v>
      </c>
      <c r="C37" s="144" t="s">
        <v>48</v>
      </c>
      <c r="D37" s="143">
        <v>2000</v>
      </c>
      <c r="E37" s="103">
        <v>0</v>
      </c>
      <c r="F37" s="104">
        <f t="shared" si="0"/>
        <v>0</v>
      </c>
      <c r="G37" s="186">
        <v>4</v>
      </c>
      <c r="H37" s="187">
        <f t="shared" si="1"/>
        <v>8000</v>
      </c>
      <c r="I37" s="105">
        <v>1</v>
      </c>
      <c r="J37" s="106">
        <f t="shared" si="2"/>
        <v>8000</v>
      </c>
      <c r="K37" s="105"/>
      <c r="L37" s="106"/>
      <c r="M37" s="105"/>
      <c r="N37" s="106"/>
      <c r="O37" s="152"/>
      <c r="P37" s="152"/>
      <c r="Q37" s="153"/>
      <c r="R37" s="152"/>
      <c r="S37" s="152"/>
      <c r="T37" s="152"/>
      <c r="U37" s="152"/>
      <c r="V37" s="153"/>
      <c r="W37" s="163"/>
      <c r="X37" s="164"/>
      <c r="Y37" s="153"/>
      <c r="Z37" s="153"/>
      <c r="AA37" s="99"/>
    </row>
    <row r="38" spans="1:27" x14ac:dyDescent="0.2">
      <c r="A38" s="209" t="s">
        <v>55</v>
      </c>
      <c r="B38" s="99" t="s">
        <v>221</v>
      </c>
      <c r="C38" s="99" t="s">
        <v>116</v>
      </c>
      <c r="D38" s="109">
        <v>540</v>
      </c>
      <c r="E38" s="103">
        <v>0</v>
      </c>
      <c r="F38" s="104">
        <f t="shared" si="0"/>
        <v>0</v>
      </c>
      <c r="G38" s="186">
        <v>10</v>
      </c>
      <c r="H38" s="187">
        <f t="shared" si="1"/>
        <v>5400</v>
      </c>
      <c r="I38" s="105">
        <v>0.5</v>
      </c>
      <c r="J38" s="106">
        <f t="shared" si="2"/>
        <v>2700</v>
      </c>
      <c r="K38" s="105">
        <v>0.5</v>
      </c>
      <c r="L38" s="106">
        <f t="shared" si="3"/>
        <v>2700</v>
      </c>
      <c r="M38" s="105"/>
      <c r="N38" s="106">
        <f t="shared" si="4"/>
        <v>0</v>
      </c>
      <c r="O38" s="111">
        <v>0.2</v>
      </c>
      <c r="P38" s="111">
        <v>0</v>
      </c>
      <c r="Q38" s="108" t="s">
        <v>4</v>
      </c>
      <c r="R38" s="107">
        <v>0</v>
      </c>
      <c r="S38" s="107">
        <v>0</v>
      </c>
      <c r="T38" s="107">
        <v>0.5</v>
      </c>
      <c r="U38" s="107">
        <v>0</v>
      </c>
      <c r="V38" s="108">
        <v>0</v>
      </c>
      <c r="W38" s="108">
        <v>0</v>
      </c>
      <c r="X38" s="108">
        <v>0.2</v>
      </c>
      <c r="Y38" s="108">
        <v>0</v>
      </c>
      <c r="Z38" s="108">
        <v>0.1</v>
      </c>
      <c r="AA38" s="99"/>
    </row>
    <row r="39" spans="1:27" x14ac:dyDescent="0.2">
      <c r="A39" s="99" t="s">
        <v>55</v>
      </c>
      <c r="B39" s="99" t="s">
        <v>117</v>
      </c>
      <c r="C39" s="99" t="s">
        <v>107</v>
      </c>
      <c r="D39" s="143">
        <v>1000</v>
      </c>
      <c r="E39" s="103">
        <v>0</v>
      </c>
      <c r="F39" s="104">
        <f t="shared" si="0"/>
        <v>0</v>
      </c>
      <c r="G39" s="186">
        <v>3</v>
      </c>
      <c r="H39" s="187">
        <f t="shared" si="1"/>
        <v>3000</v>
      </c>
      <c r="I39" s="105">
        <v>1</v>
      </c>
      <c r="J39" s="106">
        <f t="shared" si="2"/>
        <v>3000</v>
      </c>
      <c r="K39" s="105"/>
      <c r="L39" s="106">
        <f t="shared" si="3"/>
        <v>0</v>
      </c>
      <c r="M39" s="105"/>
      <c r="N39" s="106">
        <f t="shared" si="4"/>
        <v>0</v>
      </c>
      <c r="O39" s="152"/>
      <c r="P39" s="152"/>
      <c r="Q39" s="153"/>
      <c r="R39" s="152"/>
      <c r="S39" s="152"/>
      <c r="T39" s="152"/>
      <c r="U39" s="152"/>
      <c r="V39" s="153"/>
      <c r="W39" s="153"/>
      <c r="X39" s="153"/>
      <c r="Y39" s="153"/>
      <c r="Z39" s="153"/>
      <c r="AA39" s="99"/>
    </row>
    <row r="40" spans="1:27" s="125" customFormat="1" ht="7" customHeight="1" x14ac:dyDescent="0.2">
      <c r="A40" s="117"/>
      <c r="B40" s="117"/>
      <c r="C40" s="117"/>
      <c r="D40" s="118"/>
      <c r="E40" s="119"/>
      <c r="F40" s="120"/>
      <c r="G40" s="188"/>
      <c r="H40" s="189"/>
      <c r="I40" s="121"/>
      <c r="J40" s="122">
        <f t="shared" si="2"/>
        <v>0</v>
      </c>
      <c r="K40" s="121"/>
      <c r="L40" s="122">
        <f t="shared" si="3"/>
        <v>0</v>
      </c>
      <c r="M40" s="121"/>
      <c r="N40" s="122">
        <f t="shared" si="4"/>
        <v>0</v>
      </c>
      <c r="O40" s="123"/>
      <c r="P40" s="123"/>
      <c r="Q40" s="124"/>
      <c r="R40" s="123"/>
      <c r="S40" s="123"/>
      <c r="T40" s="123"/>
      <c r="U40" s="123"/>
      <c r="V40" s="124"/>
      <c r="W40" s="124"/>
      <c r="X40" s="124"/>
      <c r="Y40" s="124"/>
      <c r="Z40" s="124"/>
      <c r="AA40" s="117"/>
    </row>
    <row r="41" spans="1:27" x14ac:dyDescent="0.2">
      <c r="A41" s="99" t="s">
        <v>59</v>
      </c>
      <c r="B41" s="99" t="s">
        <v>108</v>
      </c>
      <c r="C41" s="99" t="s">
        <v>60</v>
      </c>
      <c r="D41" s="143">
        <v>20000</v>
      </c>
      <c r="E41" s="103">
        <v>0</v>
      </c>
      <c r="F41" s="104">
        <f t="shared" si="0"/>
        <v>0</v>
      </c>
      <c r="G41" s="186">
        <v>1</v>
      </c>
      <c r="H41" s="187">
        <f t="shared" si="1"/>
        <v>20000</v>
      </c>
      <c r="I41" s="105">
        <v>1</v>
      </c>
      <c r="J41" s="106">
        <f t="shared" si="2"/>
        <v>20000</v>
      </c>
      <c r="K41" s="105"/>
      <c r="L41" s="106">
        <f t="shared" si="3"/>
        <v>0</v>
      </c>
      <c r="M41" s="105"/>
      <c r="N41" s="106">
        <f t="shared" si="4"/>
        <v>0</v>
      </c>
      <c r="O41" s="152">
        <v>2</v>
      </c>
      <c r="P41" s="152">
        <v>2</v>
      </c>
      <c r="Q41" s="153" t="s">
        <v>61</v>
      </c>
      <c r="R41" s="152"/>
      <c r="S41" s="152"/>
      <c r="T41" s="152"/>
      <c r="U41" s="152"/>
      <c r="V41" s="153"/>
      <c r="W41" s="153"/>
      <c r="X41" s="153"/>
      <c r="Y41" s="153">
        <v>2</v>
      </c>
      <c r="Z41" s="153"/>
      <c r="AA41" s="99"/>
    </row>
    <row r="42" spans="1:27" x14ac:dyDescent="0.2">
      <c r="A42" s="99" t="s">
        <v>59</v>
      </c>
      <c r="B42" s="99" t="s">
        <v>123</v>
      </c>
      <c r="C42" s="99" t="s">
        <v>118</v>
      </c>
      <c r="D42" s="143">
        <v>5000</v>
      </c>
      <c r="E42" s="103">
        <v>0</v>
      </c>
      <c r="F42" s="104">
        <f t="shared" si="0"/>
        <v>0</v>
      </c>
      <c r="G42" s="186">
        <v>1</v>
      </c>
      <c r="H42" s="187">
        <f t="shared" si="1"/>
        <v>5000</v>
      </c>
      <c r="I42" s="105"/>
      <c r="J42" s="106"/>
      <c r="K42" s="105">
        <v>1</v>
      </c>
      <c r="L42" s="106">
        <f t="shared" si="3"/>
        <v>5000</v>
      </c>
      <c r="M42" s="105"/>
      <c r="N42" s="106">
        <f t="shared" si="4"/>
        <v>0</v>
      </c>
      <c r="O42" s="152">
        <v>1</v>
      </c>
      <c r="P42" s="152">
        <v>1</v>
      </c>
      <c r="Q42" s="153" t="s">
        <v>4</v>
      </c>
      <c r="R42" s="152"/>
      <c r="S42" s="152"/>
      <c r="T42" s="152"/>
      <c r="U42" s="152"/>
      <c r="V42" s="153"/>
      <c r="W42" s="153">
        <v>0.5</v>
      </c>
      <c r="X42" s="153"/>
      <c r="Y42" s="153">
        <v>2</v>
      </c>
      <c r="Z42" s="153"/>
      <c r="AA42" s="99"/>
    </row>
    <row r="43" spans="1:27" s="125" customFormat="1" ht="7" customHeight="1" x14ac:dyDescent="0.2">
      <c r="A43" s="117"/>
      <c r="B43" s="117"/>
      <c r="C43" s="117"/>
      <c r="D43" s="118"/>
      <c r="E43" s="119"/>
      <c r="F43" s="120"/>
      <c r="G43" s="188"/>
      <c r="H43" s="189"/>
      <c r="I43" s="121"/>
      <c r="J43" s="122">
        <f t="shared" ref="J43" si="8">H43*I43</f>
        <v>0</v>
      </c>
      <c r="K43" s="121"/>
      <c r="L43" s="122">
        <f t="shared" ref="L43" si="9">H43*K43</f>
        <v>0</v>
      </c>
      <c r="M43" s="121"/>
      <c r="N43" s="122">
        <f t="shared" ref="N43" si="10">H43*M43</f>
        <v>0</v>
      </c>
      <c r="O43" s="123"/>
      <c r="P43" s="123"/>
      <c r="Q43" s="124"/>
      <c r="R43" s="123"/>
      <c r="S43" s="123"/>
      <c r="T43" s="123"/>
      <c r="U43" s="123"/>
      <c r="V43" s="124"/>
      <c r="W43" s="124"/>
      <c r="X43" s="124"/>
      <c r="Y43" s="124"/>
      <c r="Z43" s="124"/>
      <c r="AA43" s="117"/>
    </row>
    <row r="44" spans="1:27" x14ac:dyDescent="0.2">
      <c r="A44" s="114" t="s">
        <v>8</v>
      </c>
      <c r="B44" s="99" t="s">
        <v>119</v>
      </c>
      <c r="C44" s="99" t="s">
        <v>120</v>
      </c>
      <c r="D44" s="129">
        <v>5000</v>
      </c>
      <c r="E44" s="103">
        <v>1</v>
      </c>
      <c r="F44" s="104">
        <f t="shared" si="0"/>
        <v>5000</v>
      </c>
      <c r="G44" s="186">
        <v>0</v>
      </c>
      <c r="H44" s="187">
        <f t="shared" si="1"/>
        <v>0</v>
      </c>
      <c r="I44" s="115"/>
      <c r="J44" s="116"/>
      <c r="K44" s="115"/>
      <c r="L44" s="116"/>
      <c r="M44" s="115"/>
      <c r="N44" s="116">
        <f t="shared" si="4"/>
        <v>0</v>
      </c>
      <c r="O44" s="107">
        <v>1</v>
      </c>
      <c r="P44" s="107"/>
      <c r="Q44" s="108"/>
      <c r="R44" s="107"/>
      <c r="S44" s="107"/>
      <c r="T44" s="107"/>
      <c r="U44" s="107"/>
      <c r="V44" s="108"/>
      <c r="W44" s="108"/>
      <c r="X44" s="108"/>
      <c r="Y44" s="108"/>
      <c r="Z44" s="108"/>
      <c r="AA44" s="99"/>
    </row>
    <row r="45" spans="1:27" x14ac:dyDescent="0.2">
      <c r="A45" s="209" t="s">
        <v>8</v>
      </c>
      <c r="B45" s="99" t="s">
        <v>151</v>
      </c>
      <c r="C45" s="99" t="s">
        <v>89</v>
      </c>
      <c r="D45" s="109">
        <v>7650</v>
      </c>
      <c r="E45" s="103">
        <v>0</v>
      </c>
      <c r="F45" s="104">
        <f t="shared" si="0"/>
        <v>0</v>
      </c>
      <c r="G45" s="187">
        <v>6</v>
      </c>
      <c r="H45" s="187">
        <f t="shared" ref="H45:H50" si="11">G45*D45</f>
        <v>45900</v>
      </c>
      <c r="I45" s="105">
        <v>0.33</v>
      </c>
      <c r="J45" s="106">
        <f t="shared" ref="J45:J51" si="12">H45*I45</f>
        <v>15147</v>
      </c>
      <c r="K45" s="105">
        <v>0.33</v>
      </c>
      <c r="L45" s="106">
        <f t="shared" ref="L45" si="13">H45*K45</f>
        <v>15147</v>
      </c>
      <c r="M45" s="105">
        <v>0.33</v>
      </c>
      <c r="N45" s="106">
        <f t="shared" ref="N45:N46" si="14">H45*M45</f>
        <v>15147</v>
      </c>
      <c r="O45" s="107"/>
      <c r="P45" s="107"/>
      <c r="Q45" s="108"/>
      <c r="R45" s="107"/>
      <c r="S45" s="107"/>
      <c r="T45" s="107"/>
      <c r="U45" s="107"/>
      <c r="V45" s="108"/>
      <c r="W45" s="108"/>
      <c r="X45" s="108"/>
      <c r="Y45" s="108"/>
      <c r="Z45" s="108"/>
      <c r="AA45" s="99"/>
    </row>
    <row r="46" spans="1:27" x14ac:dyDescent="0.2">
      <c r="A46" s="209" t="s">
        <v>8</v>
      </c>
      <c r="B46" s="99" t="s">
        <v>152</v>
      </c>
      <c r="C46" s="99" t="s">
        <v>153</v>
      </c>
      <c r="D46" s="109">
        <v>4000</v>
      </c>
      <c r="E46" s="103"/>
      <c r="F46" s="104"/>
      <c r="G46" s="195">
        <v>3</v>
      </c>
      <c r="H46" s="187">
        <f t="shared" si="11"/>
        <v>12000</v>
      </c>
      <c r="I46" s="105">
        <v>0.66</v>
      </c>
      <c r="J46" s="106">
        <f t="shared" si="12"/>
        <v>7920</v>
      </c>
      <c r="K46" s="105"/>
      <c r="L46" s="106"/>
      <c r="M46" s="105">
        <v>0.33</v>
      </c>
      <c r="N46" s="106">
        <f t="shared" si="14"/>
        <v>3960</v>
      </c>
      <c r="O46" s="107"/>
      <c r="P46" s="107"/>
      <c r="Q46" s="108"/>
      <c r="R46" s="107"/>
      <c r="S46" s="107"/>
      <c r="T46" s="107"/>
      <c r="U46" s="107"/>
      <c r="V46" s="108"/>
      <c r="W46" s="108"/>
      <c r="X46" s="108"/>
      <c r="Y46" s="108"/>
      <c r="Z46" s="108"/>
      <c r="AA46" s="99"/>
    </row>
    <row r="47" spans="1:27" x14ac:dyDescent="0.2">
      <c r="A47" s="209" t="s">
        <v>8</v>
      </c>
      <c r="B47" s="99" t="s">
        <v>149</v>
      </c>
      <c r="C47" s="99" t="s">
        <v>150</v>
      </c>
      <c r="D47" s="109">
        <v>395</v>
      </c>
      <c r="E47" s="103"/>
      <c r="F47" s="104"/>
      <c r="G47" s="195">
        <v>2</v>
      </c>
      <c r="H47" s="187">
        <f t="shared" si="11"/>
        <v>790</v>
      </c>
      <c r="I47" s="105">
        <v>1</v>
      </c>
      <c r="J47" s="106">
        <f t="shared" si="12"/>
        <v>790</v>
      </c>
      <c r="K47" s="105"/>
      <c r="L47" s="106"/>
      <c r="M47" s="105"/>
      <c r="N47" s="106"/>
      <c r="O47" s="107"/>
      <c r="P47" s="107"/>
      <c r="Q47" s="108"/>
      <c r="R47" s="107"/>
      <c r="S47" s="107"/>
      <c r="T47" s="107"/>
      <c r="U47" s="107"/>
      <c r="V47" s="108"/>
      <c r="W47" s="108"/>
      <c r="X47" s="108"/>
      <c r="Y47" s="108"/>
      <c r="Z47" s="108"/>
      <c r="AA47" s="99"/>
    </row>
    <row r="48" spans="1:27" x14ac:dyDescent="0.2">
      <c r="A48" s="209" t="s">
        <v>8</v>
      </c>
      <c r="B48" s="99" t="s">
        <v>121</v>
      </c>
      <c r="C48" s="99" t="s">
        <v>154</v>
      </c>
      <c r="D48" s="129">
        <v>2770</v>
      </c>
      <c r="E48" s="103"/>
      <c r="F48" s="104"/>
      <c r="G48" s="186">
        <v>2</v>
      </c>
      <c r="H48" s="187">
        <f t="shared" si="11"/>
        <v>5540</v>
      </c>
      <c r="I48" s="105">
        <v>1</v>
      </c>
      <c r="J48" s="106">
        <f t="shared" si="12"/>
        <v>5540</v>
      </c>
      <c r="K48" s="105"/>
      <c r="L48" s="106"/>
      <c r="M48" s="105"/>
      <c r="N48" s="106"/>
      <c r="O48" s="107"/>
      <c r="P48" s="107"/>
      <c r="Q48" s="108"/>
      <c r="R48" s="107"/>
      <c r="S48" s="107"/>
      <c r="T48" s="107"/>
      <c r="U48" s="107"/>
      <c r="V48" s="108"/>
      <c r="W48" s="108"/>
      <c r="X48" s="108"/>
      <c r="Y48" s="108"/>
      <c r="Z48" s="108"/>
      <c r="AA48" s="99"/>
    </row>
    <row r="49" spans="1:27" x14ac:dyDescent="0.2">
      <c r="A49" s="209" t="s">
        <v>8</v>
      </c>
      <c r="B49" s="99" t="s">
        <v>155</v>
      </c>
      <c r="C49" s="99" t="s">
        <v>156</v>
      </c>
      <c r="D49" s="129">
        <v>1500</v>
      </c>
      <c r="E49" s="103"/>
      <c r="F49" s="104"/>
      <c r="G49" s="186">
        <v>1</v>
      </c>
      <c r="H49" s="187">
        <f t="shared" si="11"/>
        <v>1500</v>
      </c>
      <c r="I49" s="105">
        <v>1</v>
      </c>
      <c r="J49" s="106">
        <f t="shared" si="12"/>
        <v>1500</v>
      </c>
      <c r="K49" s="105"/>
      <c r="L49" s="106"/>
      <c r="M49" s="105"/>
      <c r="N49" s="106"/>
      <c r="O49" s="107"/>
      <c r="P49" s="107"/>
      <c r="Q49" s="108"/>
      <c r="R49" s="107"/>
      <c r="S49" s="107"/>
      <c r="T49" s="107"/>
      <c r="U49" s="107"/>
      <c r="V49" s="108"/>
      <c r="W49" s="108"/>
      <c r="X49" s="108"/>
      <c r="Y49" s="108"/>
      <c r="Z49" s="108"/>
      <c r="AA49" s="99"/>
    </row>
    <row r="50" spans="1:27" x14ac:dyDescent="0.2">
      <c r="A50" s="209" t="s">
        <v>8</v>
      </c>
      <c r="B50" s="99" t="s">
        <v>122</v>
      </c>
      <c r="C50" s="99" t="s">
        <v>157</v>
      </c>
      <c r="D50" s="129">
        <v>5000</v>
      </c>
      <c r="E50" s="103"/>
      <c r="F50" s="104"/>
      <c r="G50" s="186">
        <v>1</v>
      </c>
      <c r="H50" s="187">
        <f t="shared" si="11"/>
        <v>5000</v>
      </c>
      <c r="I50" s="105"/>
      <c r="J50" s="106">
        <f t="shared" si="12"/>
        <v>0</v>
      </c>
      <c r="K50" s="105">
        <v>1</v>
      </c>
      <c r="L50" s="106">
        <f t="shared" ref="L50" si="15">H50*K50</f>
        <v>5000</v>
      </c>
      <c r="M50" s="105"/>
      <c r="N50" s="106"/>
      <c r="O50" s="107"/>
      <c r="P50" s="107"/>
      <c r="Q50" s="108"/>
      <c r="R50" s="107"/>
      <c r="S50" s="107"/>
      <c r="T50" s="107"/>
      <c r="U50" s="107"/>
      <c r="V50" s="108"/>
      <c r="W50" s="108"/>
      <c r="X50" s="108"/>
      <c r="Y50" s="108"/>
      <c r="Z50" s="108"/>
      <c r="AA50" s="99"/>
    </row>
    <row r="51" spans="1:27" x14ac:dyDescent="0.2">
      <c r="A51" s="99" t="s">
        <v>8</v>
      </c>
      <c r="B51" s="99" t="s">
        <v>145</v>
      </c>
      <c r="C51" s="99" t="s">
        <v>146</v>
      </c>
      <c r="D51" s="129">
        <v>2000</v>
      </c>
      <c r="E51" s="103"/>
      <c r="F51" s="104"/>
      <c r="G51" s="186">
        <v>1</v>
      </c>
      <c r="H51" s="187">
        <f t="shared" ref="H51" si="16">G51*D51</f>
        <v>2000</v>
      </c>
      <c r="I51" s="105">
        <v>1</v>
      </c>
      <c r="J51" s="106">
        <f t="shared" si="12"/>
        <v>2000</v>
      </c>
      <c r="K51" s="105"/>
      <c r="L51" s="106"/>
      <c r="M51" s="105"/>
      <c r="N51" s="106"/>
      <c r="O51" s="107"/>
      <c r="P51" s="107"/>
      <c r="Q51" s="108"/>
      <c r="R51" s="107"/>
      <c r="S51" s="107"/>
      <c r="T51" s="107"/>
      <c r="U51" s="107"/>
      <c r="V51" s="108"/>
      <c r="W51" s="108"/>
      <c r="X51" s="108"/>
      <c r="Y51" s="108"/>
      <c r="Z51" s="108"/>
      <c r="AA51" s="99"/>
    </row>
    <row r="52" spans="1:27" s="125" customFormat="1" ht="7" customHeight="1" x14ac:dyDescent="0.2">
      <c r="A52" s="117"/>
      <c r="B52" s="117"/>
      <c r="C52" s="117"/>
      <c r="D52" s="118"/>
      <c r="E52" s="119"/>
      <c r="F52" s="120"/>
      <c r="G52" s="188"/>
      <c r="H52" s="189"/>
      <c r="I52" s="121"/>
      <c r="J52" s="122">
        <f t="shared" ref="J52" si="17">H52*I52</f>
        <v>0</v>
      </c>
      <c r="K52" s="121"/>
      <c r="L52" s="122">
        <f t="shared" ref="L52" si="18">H52*K52</f>
        <v>0</v>
      </c>
      <c r="M52" s="121"/>
      <c r="N52" s="122">
        <f t="shared" ref="N52" si="19">H52*M52</f>
        <v>0</v>
      </c>
      <c r="O52" s="123"/>
      <c r="P52" s="123"/>
      <c r="Q52" s="124"/>
      <c r="R52" s="123"/>
      <c r="S52" s="123"/>
      <c r="T52" s="123"/>
      <c r="U52" s="123"/>
      <c r="V52" s="124"/>
      <c r="W52" s="124"/>
      <c r="X52" s="124"/>
      <c r="Y52" s="124"/>
      <c r="Z52" s="124"/>
      <c r="AA52" s="117"/>
    </row>
    <row r="53" spans="1:27" x14ac:dyDescent="0.2">
      <c r="A53" s="209" t="s">
        <v>87</v>
      </c>
      <c r="B53" s="99" t="s">
        <v>88</v>
      </c>
      <c r="C53" s="99" t="s">
        <v>90</v>
      </c>
      <c r="D53" s="109">
        <v>4000</v>
      </c>
      <c r="E53" s="103">
        <v>1</v>
      </c>
      <c r="F53" s="104">
        <f t="shared" si="0"/>
        <v>4000</v>
      </c>
      <c r="G53" s="186">
        <v>1</v>
      </c>
      <c r="H53" s="187">
        <f t="shared" si="1"/>
        <v>4000</v>
      </c>
      <c r="I53" s="105"/>
      <c r="J53" s="106">
        <f t="shared" si="2"/>
        <v>0</v>
      </c>
      <c r="K53" s="105">
        <v>1</v>
      </c>
      <c r="L53" s="106">
        <f t="shared" si="3"/>
        <v>4000</v>
      </c>
      <c r="M53" s="105"/>
      <c r="N53" s="106">
        <f t="shared" si="4"/>
        <v>0</v>
      </c>
      <c r="O53" s="107">
        <v>2</v>
      </c>
      <c r="P53" s="107">
        <v>2</v>
      </c>
      <c r="Q53" s="108"/>
      <c r="R53" s="107"/>
      <c r="S53" s="107"/>
      <c r="T53" s="107">
        <v>2</v>
      </c>
      <c r="U53" s="107"/>
      <c r="V53" s="108"/>
      <c r="W53" s="108"/>
      <c r="X53" s="108"/>
      <c r="Y53" s="108"/>
      <c r="Z53" s="108"/>
      <c r="AA53" s="99"/>
    </row>
    <row r="54" spans="1:27" x14ac:dyDescent="0.2">
      <c r="A54" s="99" t="s">
        <v>87</v>
      </c>
      <c r="B54" s="99" t="s">
        <v>124</v>
      </c>
      <c r="C54" s="99"/>
      <c r="D54" s="143">
        <v>2000</v>
      </c>
      <c r="E54" s="103">
        <v>0</v>
      </c>
      <c r="F54" s="104">
        <f t="shared" si="0"/>
        <v>0</v>
      </c>
      <c r="G54" s="186">
        <v>2</v>
      </c>
      <c r="H54" s="187">
        <f t="shared" si="1"/>
        <v>4000</v>
      </c>
      <c r="I54" s="105"/>
      <c r="J54" s="106">
        <f t="shared" si="2"/>
        <v>0</v>
      </c>
      <c r="K54" s="105"/>
      <c r="L54" s="106"/>
      <c r="M54" s="105">
        <v>1</v>
      </c>
      <c r="N54" s="106">
        <f t="shared" si="4"/>
        <v>4000</v>
      </c>
      <c r="O54" s="152">
        <v>2</v>
      </c>
      <c r="P54" s="152">
        <v>2</v>
      </c>
      <c r="Q54" s="153" t="s">
        <v>125</v>
      </c>
      <c r="R54" s="152"/>
      <c r="S54" s="152"/>
      <c r="T54" s="152">
        <v>1</v>
      </c>
      <c r="U54" s="152"/>
      <c r="V54" s="153"/>
      <c r="W54" s="153"/>
      <c r="X54" s="153"/>
      <c r="Y54" s="153"/>
      <c r="Z54" s="153">
        <v>1</v>
      </c>
      <c r="AA54" s="99"/>
    </row>
    <row r="55" spans="1:27" x14ac:dyDescent="0.2">
      <c r="A55" s="99" t="s">
        <v>87</v>
      </c>
      <c r="B55" s="99" t="s">
        <v>138</v>
      </c>
      <c r="C55" s="99" t="s">
        <v>139</v>
      </c>
      <c r="D55" s="143"/>
      <c r="E55" s="103"/>
      <c r="F55" s="104"/>
      <c r="G55" s="186"/>
      <c r="H55" s="187">
        <f t="shared" si="1"/>
        <v>0</v>
      </c>
      <c r="I55" s="105"/>
      <c r="J55" s="106">
        <f t="shared" si="2"/>
        <v>0</v>
      </c>
      <c r="K55" s="105"/>
      <c r="L55" s="106">
        <f t="shared" si="3"/>
        <v>0</v>
      </c>
      <c r="M55" s="105"/>
      <c r="N55" s="106">
        <f t="shared" si="4"/>
        <v>0</v>
      </c>
      <c r="O55" s="152"/>
      <c r="P55" s="152"/>
      <c r="Q55" s="153"/>
      <c r="R55" s="152"/>
      <c r="S55" s="152"/>
      <c r="T55" s="152"/>
      <c r="U55" s="152"/>
      <c r="V55" s="153"/>
      <c r="W55" s="153"/>
      <c r="X55" s="153"/>
      <c r="Y55" s="153"/>
      <c r="Z55" s="153"/>
      <c r="AA55" s="99"/>
    </row>
    <row r="56" spans="1:27" s="127" customFormat="1" x14ac:dyDescent="0.2">
      <c r="A56" s="126" t="s">
        <v>87</v>
      </c>
      <c r="B56" s="126" t="s">
        <v>145</v>
      </c>
      <c r="C56" s="126" t="s">
        <v>147</v>
      </c>
      <c r="D56" s="129">
        <v>1000</v>
      </c>
      <c r="E56" s="130"/>
      <c r="F56" s="131"/>
      <c r="G56" s="193">
        <v>1</v>
      </c>
      <c r="H56" s="187">
        <f t="shared" si="1"/>
        <v>1000</v>
      </c>
      <c r="I56" s="132">
        <v>1</v>
      </c>
      <c r="J56" s="106">
        <f t="shared" si="2"/>
        <v>1000</v>
      </c>
      <c r="K56" s="132"/>
      <c r="L56" s="133"/>
      <c r="M56" s="132"/>
      <c r="N56" s="133"/>
      <c r="O56" s="111"/>
      <c r="P56" s="111"/>
      <c r="Q56" s="112"/>
      <c r="R56" s="111"/>
      <c r="S56" s="111"/>
      <c r="T56" s="111"/>
      <c r="U56" s="111"/>
      <c r="V56" s="112"/>
      <c r="W56" s="112"/>
      <c r="X56" s="112"/>
      <c r="Y56" s="112"/>
      <c r="Z56" s="112"/>
      <c r="AA56" s="126"/>
    </row>
    <row r="57" spans="1:27" s="125" customFormat="1" ht="7" customHeight="1" x14ac:dyDescent="0.2">
      <c r="A57" s="117"/>
      <c r="B57" s="117"/>
      <c r="C57" s="117"/>
      <c r="D57" s="118"/>
      <c r="E57" s="119"/>
      <c r="F57" s="120"/>
      <c r="G57" s="188"/>
      <c r="H57" s="189"/>
      <c r="I57" s="121"/>
      <c r="J57" s="122">
        <f t="shared" si="2"/>
        <v>0</v>
      </c>
      <c r="K57" s="121"/>
      <c r="L57" s="122">
        <f t="shared" si="3"/>
        <v>0</v>
      </c>
      <c r="M57" s="121"/>
      <c r="N57" s="122">
        <f t="shared" si="4"/>
        <v>0</v>
      </c>
      <c r="O57" s="123"/>
      <c r="P57" s="123"/>
      <c r="Q57" s="124"/>
      <c r="R57" s="123"/>
      <c r="S57" s="123"/>
      <c r="T57" s="123"/>
      <c r="U57" s="123"/>
      <c r="V57" s="124"/>
      <c r="W57" s="124"/>
      <c r="X57" s="124"/>
      <c r="Y57" s="124"/>
      <c r="Z57" s="124"/>
      <c r="AA57" s="117"/>
    </row>
    <row r="58" spans="1:27" x14ac:dyDescent="0.2">
      <c r="A58" s="209" t="s">
        <v>131</v>
      </c>
      <c r="B58" s="99" t="s">
        <v>132</v>
      </c>
      <c r="C58" s="99" t="s">
        <v>133</v>
      </c>
      <c r="D58" s="154"/>
      <c r="E58" s="103"/>
      <c r="F58" s="104"/>
      <c r="G58" s="186"/>
      <c r="H58" s="187"/>
      <c r="I58" s="115"/>
      <c r="J58" s="116">
        <f t="shared" si="2"/>
        <v>0</v>
      </c>
      <c r="K58" s="115"/>
      <c r="L58" s="116">
        <f t="shared" si="3"/>
        <v>0</v>
      </c>
      <c r="M58" s="115"/>
      <c r="N58" s="116">
        <f t="shared" si="4"/>
        <v>0</v>
      </c>
      <c r="O58" s="107"/>
      <c r="P58" s="91">
        <v>0</v>
      </c>
      <c r="Q58" s="91">
        <v>0</v>
      </c>
      <c r="R58" s="91">
        <v>0</v>
      </c>
      <c r="S58" s="91">
        <v>0</v>
      </c>
      <c r="T58" s="91">
        <v>0.2</v>
      </c>
      <c r="U58" s="91">
        <v>1</v>
      </c>
      <c r="V58" s="91">
        <v>0</v>
      </c>
      <c r="W58" s="91">
        <v>0</v>
      </c>
      <c r="X58" s="91">
        <v>0.2</v>
      </c>
      <c r="Y58" s="91">
        <v>1</v>
      </c>
      <c r="Z58" s="91">
        <v>0.4</v>
      </c>
      <c r="AA58" s="99"/>
    </row>
    <row r="59" spans="1:27" x14ac:dyDescent="0.2">
      <c r="A59" s="209" t="s">
        <v>131</v>
      </c>
      <c r="B59" s="99" t="s">
        <v>134</v>
      </c>
      <c r="C59" s="99" t="s">
        <v>133</v>
      </c>
      <c r="D59" s="154"/>
      <c r="E59" s="103"/>
      <c r="F59" s="104"/>
      <c r="G59" s="186"/>
      <c r="H59" s="187"/>
      <c r="I59" s="115"/>
      <c r="J59" s="116"/>
      <c r="K59" s="115"/>
      <c r="L59" s="116"/>
      <c r="M59" s="115"/>
      <c r="N59" s="116"/>
      <c r="O59" s="107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99"/>
    </row>
    <row r="60" spans="1:27" x14ac:dyDescent="0.2">
      <c r="A60" s="209" t="s">
        <v>131</v>
      </c>
      <c r="B60" s="99" t="s">
        <v>135</v>
      </c>
      <c r="C60" s="99" t="s">
        <v>133</v>
      </c>
      <c r="D60" s="154"/>
      <c r="E60" s="103"/>
      <c r="F60" s="104"/>
      <c r="G60" s="186"/>
      <c r="H60" s="187"/>
      <c r="I60" s="115"/>
      <c r="J60" s="116"/>
      <c r="K60" s="115"/>
      <c r="L60" s="116"/>
      <c r="M60" s="115"/>
      <c r="N60" s="116"/>
      <c r="O60" s="107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99"/>
    </row>
    <row r="61" spans="1:27" x14ac:dyDescent="0.2">
      <c r="A61" s="99" t="s">
        <v>131</v>
      </c>
      <c r="B61" s="99" t="s">
        <v>136</v>
      </c>
      <c r="C61" s="99" t="s">
        <v>137</v>
      </c>
      <c r="D61" s="143"/>
      <c r="E61" s="103"/>
      <c r="F61" s="104"/>
      <c r="G61" s="186"/>
      <c r="H61" s="187"/>
      <c r="I61" s="105"/>
      <c r="J61" s="106"/>
      <c r="K61" s="105"/>
      <c r="L61" s="106"/>
      <c r="M61" s="105"/>
      <c r="N61" s="106"/>
      <c r="O61" s="152"/>
      <c r="P61" s="152"/>
      <c r="Q61" s="153"/>
      <c r="R61" s="152"/>
      <c r="S61" s="152"/>
      <c r="T61" s="152"/>
      <c r="U61" s="152"/>
      <c r="V61" s="153"/>
      <c r="W61" s="153"/>
      <c r="X61" s="153"/>
      <c r="Y61" s="153"/>
      <c r="Z61" s="153"/>
      <c r="AA61" s="99"/>
    </row>
    <row r="62" spans="1:27" s="125" customFormat="1" ht="7" customHeight="1" x14ac:dyDescent="0.2">
      <c r="A62" s="117"/>
      <c r="B62" s="117"/>
      <c r="C62" s="117"/>
      <c r="D62" s="118"/>
      <c r="E62" s="119"/>
      <c r="F62" s="120"/>
      <c r="G62" s="188"/>
      <c r="H62" s="189"/>
      <c r="I62" s="121"/>
      <c r="J62" s="122">
        <f t="shared" ref="J62" si="20">H62*I62</f>
        <v>0</v>
      </c>
      <c r="K62" s="121"/>
      <c r="L62" s="122">
        <f t="shared" ref="L62" si="21">H62*K62</f>
        <v>0</v>
      </c>
      <c r="M62" s="121"/>
      <c r="N62" s="122">
        <f t="shared" ref="N62" si="22">H62*M62</f>
        <v>0</v>
      </c>
      <c r="O62" s="123"/>
      <c r="P62" s="123"/>
      <c r="Q62" s="124"/>
      <c r="R62" s="123"/>
      <c r="S62" s="123"/>
      <c r="T62" s="123"/>
      <c r="U62" s="123"/>
      <c r="V62" s="124"/>
      <c r="W62" s="124"/>
      <c r="X62" s="124"/>
      <c r="Y62" s="124"/>
      <c r="Z62" s="124"/>
      <c r="AA62" s="117"/>
    </row>
    <row r="63" spans="1:27" ht="15" customHeight="1" x14ac:dyDescent="0.2">
      <c r="A63" s="99" t="s">
        <v>126</v>
      </c>
      <c r="B63" s="99" t="s">
        <v>127</v>
      </c>
      <c r="C63" s="99"/>
      <c r="D63" s="143"/>
      <c r="E63" s="103"/>
      <c r="F63" s="104"/>
      <c r="G63" s="186"/>
      <c r="H63" s="187"/>
      <c r="I63" s="105"/>
      <c r="J63" s="106">
        <f t="shared" si="2"/>
        <v>0</v>
      </c>
      <c r="K63" s="105"/>
      <c r="L63" s="106">
        <f t="shared" si="3"/>
        <v>0</v>
      </c>
      <c r="M63" s="105"/>
      <c r="N63" s="106">
        <f t="shared" si="4"/>
        <v>0</v>
      </c>
      <c r="O63" s="152"/>
      <c r="P63" s="152"/>
      <c r="Q63" s="153"/>
      <c r="R63" s="152"/>
      <c r="S63" s="152"/>
      <c r="T63" s="152"/>
      <c r="U63" s="152"/>
      <c r="V63" s="153"/>
      <c r="W63" s="153"/>
      <c r="X63" s="153"/>
      <c r="Y63" s="153"/>
      <c r="Z63" s="153"/>
      <c r="AA63" s="99"/>
    </row>
    <row r="64" spans="1:27" x14ac:dyDescent="0.2">
      <c r="A64" s="99" t="s">
        <v>126</v>
      </c>
      <c r="B64" s="99" t="s">
        <v>129</v>
      </c>
      <c r="C64" s="99"/>
      <c r="D64" s="143"/>
      <c r="E64" s="103"/>
      <c r="F64" s="104"/>
      <c r="G64" s="186"/>
      <c r="H64" s="187"/>
      <c r="I64" s="105"/>
      <c r="J64" s="106">
        <f t="shared" si="2"/>
        <v>0</v>
      </c>
      <c r="K64" s="105"/>
      <c r="L64" s="106">
        <f t="shared" si="3"/>
        <v>0</v>
      </c>
      <c r="M64" s="105"/>
      <c r="N64" s="106">
        <f t="shared" si="4"/>
        <v>0</v>
      </c>
      <c r="O64" s="152"/>
      <c r="P64" s="152"/>
      <c r="Q64" s="153"/>
      <c r="R64" s="152"/>
      <c r="S64" s="152"/>
      <c r="T64" s="152"/>
      <c r="U64" s="152"/>
      <c r="V64" s="153"/>
      <c r="W64" s="153"/>
      <c r="X64" s="153"/>
      <c r="Y64" s="153"/>
      <c r="Z64" s="153"/>
      <c r="AA64" s="99"/>
    </row>
    <row r="65" spans="1:27" x14ac:dyDescent="0.2">
      <c r="A65" s="99" t="s">
        <v>126</v>
      </c>
      <c r="B65" s="99" t="s">
        <v>130</v>
      </c>
      <c r="C65" s="99"/>
      <c r="D65" s="143"/>
      <c r="E65" s="103"/>
      <c r="F65" s="104"/>
      <c r="G65" s="186"/>
      <c r="H65" s="187"/>
      <c r="I65" s="105"/>
      <c r="J65" s="106">
        <f t="shared" si="2"/>
        <v>0</v>
      </c>
      <c r="K65" s="105"/>
      <c r="L65" s="106">
        <f t="shared" si="3"/>
        <v>0</v>
      </c>
      <c r="M65" s="105"/>
      <c r="N65" s="106">
        <f t="shared" si="4"/>
        <v>0</v>
      </c>
      <c r="O65" s="152"/>
      <c r="P65" s="152"/>
      <c r="Q65" s="153"/>
      <c r="R65" s="152"/>
      <c r="S65" s="152"/>
      <c r="T65" s="152"/>
      <c r="U65" s="152"/>
      <c r="V65" s="153"/>
      <c r="W65" s="153"/>
      <c r="X65" s="153"/>
      <c r="Y65" s="153"/>
      <c r="Z65" s="153"/>
      <c r="AA65" s="99"/>
    </row>
    <row r="66" spans="1:27" ht="17" thickBot="1" x14ac:dyDescent="0.25">
      <c r="A66" s="99" t="s">
        <v>126</v>
      </c>
      <c r="B66" s="99" t="s">
        <v>128</v>
      </c>
      <c r="C66" s="99"/>
      <c r="D66" s="167"/>
      <c r="E66" s="155"/>
      <c r="F66" s="156"/>
      <c r="G66" s="196"/>
      <c r="H66" s="197"/>
      <c r="I66" s="157"/>
      <c r="J66" s="158">
        <f t="shared" si="2"/>
        <v>0</v>
      </c>
      <c r="K66" s="157"/>
      <c r="L66" s="158">
        <f t="shared" si="3"/>
        <v>0</v>
      </c>
      <c r="M66" s="157"/>
      <c r="N66" s="158">
        <f t="shared" si="4"/>
        <v>0</v>
      </c>
      <c r="O66" s="168"/>
      <c r="P66" s="168"/>
      <c r="Q66" s="169"/>
      <c r="R66" s="168"/>
      <c r="S66" s="168"/>
      <c r="T66" s="168"/>
      <c r="U66" s="168"/>
      <c r="V66" s="169"/>
      <c r="W66" s="169"/>
      <c r="X66" s="169"/>
      <c r="Y66" s="169"/>
      <c r="Z66" s="169"/>
      <c r="AA66" s="99"/>
    </row>
    <row r="67" spans="1:27" s="159" customFormat="1" ht="17" thickBot="1" x14ac:dyDescent="0.25">
      <c r="A67" s="165"/>
      <c r="B67" s="165"/>
      <c r="C67" s="165"/>
      <c r="D67" s="179" t="s">
        <v>223</v>
      </c>
      <c r="E67" s="177"/>
      <c r="F67" s="178">
        <f>SUM(F9:F66)</f>
        <v>83015.88</v>
      </c>
      <c r="G67" s="198"/>
      <c r="H67" s="199">
        <f>SUM(H9:H66)</f>
        <v>293113.66666666663</v>
      </c>
      <c r="I67" s="177"/>
      <c r="J67" s="178">
        <f>SUM(J9:J66)</f>
        <v>102097</v>
      </c>
      <c r="K67" s="177"/>
      <c r="L67" s="178">
        <f>SUM(L9:L66)</f>
        <v>150184</v>
      </c>
      <c r="M67" s="177"/>
      <c r="N67" s="178">
        <f>SUM(N9:N66)</f>
        <v>44607</v>
      </c>
      <c r="O67" s="170">
        <f>SUM(O9:O66)</f>
        <v>15.2</v>
      </c>
      <c r="P67" s="170">
        <f>SUM(P9:P66)</f>
        <v>13.2</v>
      </c>
      <c r="Q67" s="170">
        <f>SUM(Q9:Q66)</f>
        <v>0</v>
      </c>
      <c r="R67" s="170">
        <f>SUM(R9:R66)</f>
        <v>0.5</v>
      </c>
      <c r="S67" s="170">
        <f>SUM(S9:S66)</f>
        <v>1.9</v>
      </c>
      <c r="T67" s="170">
        <f>SUM(T9:T66)</f>
        <v>12.899999999999999</v>
      </c>
      <c r="U67" s="170">
        <f>SUM(U9:U66)</f>
        <v>1</v>
      </c>
      <c r="V67" s="170">
        <f>SUM(V9:V66)</f>
        <v>0</v>
      </c>
      <c r="W67" s="170">
        <f>SUM(W9:W66)</f>
        <v>1.9</v>
      </c>
      <c r="X67" s="170">
        <f>SUM(X9:X66)</f>
        <v>4.4000000000000004</v>
      </c>
      <c r="Y67" s="170">
        <f>SUM(Y9:Y66)</f>
        <v>5</v>
      </c>
      <c r="Z67" s="170">
        <f>SUM(Z9:Z66)</f>
        <v>4.3000000000000007</v>
      </c>
    </row>
    <row r="68" spans="1:27" ht="17" thickBot="1" x14ac:dyDescent="0.25">
      <c r="A68" s="166"/>
      <c r="B68" s="166"/>
      <c r="C68" s="166"/>
      <c r="D68" s="180"/>
      <c r="E68" s="171" t="s">
        <v>222</v>
      </c>
      <c r="F68" s="172"/>
      <c r="G68" s="200" t="s">
        <v>148</v>
      </c>
      <c r="H68" s="201"/>
      <c r="I68" s="171" t="s">
        <v>97</v>
      </c>
      <c r="J68" s="172"/>
      <c r="K68" s="171" t="s">
        <v>98</v>
      </c>
      <c r="L68" s="172"/>
      <c r="M68" s="171" t="s">
        <v>99</v>
      </c>
      <c r="N68" s="172"/>
      <c r="O68" s="176">
        <f>O67</f>
        <v>15.2</v>
      </c>
      <c r="P68" s="174">
        <f>SUM(P67:Y67)</f>
        <v>40.799999999999997</v>
      </c>
      <c r="Q68" s="174"/>
      <c r="R68" s="174"/>
      <c r="S68" s="174"/>
      <c r="T68" s="174"/>
      <c r="U68" s="174"/>
      <c r="V68" s="174"/>
      <c r="W68" s="174"/>
      <c r="X68" s="174"/>
      <c r="Y68" s="174"/>
      <c r="Z68" s="176">
        <f>Z67</f>
        <v>4.3000000000000007</v>
      </c>
    </row>
    <row r="69" spans="1:27" ht="17" thickBot="1" x14ac:dyDescent="0.25">
      <c r="E69" s="173">
        <f>F67</f>
        <v>83015.88</v>
      </c>
      <c r="F69" s="175"/>
      <c r="G69" s="202">
        <f>H67</f>
        <v>293113.66666666663</v>
      </c>
      <c r="H69" s="203"/>
      <c r="I69" s="173">
        <f>SUM(I67:N67)</f>
        <v>296888</v>
      </c>
      <c r="J69" s="174"/>
      <c r="K69" s="174"/>
      <c r="L69" s="174"/>
      <c r="M69" s="174"/>
      <c r="N69" s="175"/>
      <c r="O69" s="181" t="s">
        <v>211</v>
      </c>
      <c r="P69" s="181" t="s">
        <v>210</v>
      </c>
      <c r="Q69" s="182" t="s">
        <v>115</v>
      </c>
      <c r="R69" s="181" t="s">
        <v>143</v>
      </c>
      <c r="S69" s="181" t="s">
        <v>217</v>
      </c>
      <c r="T69" s="181" t="s">
        <v>141</v>
      </c>
      <c r="U69" s="181" t="s">
        <v>7</v>
      </c>
      <c r="V69" s="182" t="s">
        <v>140</v>
      </c>
      <c r="W69" s="182" t="s">
        <v>56</v>
      </c>
      <c r="X69" s="182" t="s">
        <v>142</v>
      </c>
      <c r="Y69" s="182" t="s">
        <v>59</v>
      </c>
      <c r="Z69" s="183" t="s">
        <v>57</v>
      </c>
    </row>
    <row r="70" spans="1:27" x14ac:dyDescent="0.2">
      <c r="D70" s="210" t="s">
        <v>235</v>
      </c>
      <c r="E70" s="211"/>
      <c r="F70" s="212"/>
      <c r="G70" s="213"/>
      <c r="H70" s="214"/>
      <c r="I70" s="211"/>
      <c r="J70" s="212">
        <v>41000</v>
      </c>
      <c r="K70" s="211"/>
      <c r="L70" s="212">
        <v>136000</v>
      </c>
      <c r="M70" s="211"/>
      <c r="N70" s="212">
        <v>20000</v>
      </c>
    </row>
    <row r="71" spans="1:27" ht="17" thickBot="1" x14ac:dyDescent="0.25"/>
    <row r="72" spans="1:27" ht="17" thickBot="1" x14ac:dyDescent="0.25">
      <c r="D72" s="215" t="s">
        <v>236</v>
      </c>
      <c r="E72" s="216"/>
      <c r="F72" s="217">
        <v>60000</v>
      </c>
      <c r="G72" s="218"/>
      <c r="H72" s="219"/>
      <c r="I72" s="216"/>
      <c r="J72" s="217"/>
      <c r="K72" s="216"/>
      <c r="L72" s="217"/>
      <c r="M72" s="216"/>
      <c r="N72" s="217"/>
      <c r="O72" s="220"/>
      <c r="P72" s="221" t="s">
        <v>234</v>
      </c>
      <c r="Q72" s="222"/>
      <c r="R72" s="222"/>
      <c r="S72" s="222"/>
      <c r="T72" s="222"/>
      <c r="U72" s="222"/>
      <c r="V72" s="222"/>
      <c r="W72" s="222"/>
      <c r="X72" s="222"/>
      <c r="Y72" s="223"/>
      <c r="Z72" s="220"/>
    </row>
  </sheetData>
  <mergeCells count="46">
    <mergeCell ref="P72:Y72"/>
    <mergeCell ref="Z58:Z60"/>
    <mergeCell ref="P58:P60"/>
    <mergeCell ref="Q58:Q60"/>
    <mergeCell ref="R58:R60"/>
    <mergeCell ref="S58:S60"/>
    <mergeCell ref="I69:N69"/>
    <mergeCell ref="D67:D68"/>
    <mergeCell ref="G69:H69"/>
    <mergeCell ref="E69:F69"/>
    <mergeCell ref="U58:U60"/>
    <mergeCell ref="T58:T60"/>
    <mergeCell ref="Y34:Y36"/>
    <mergeCell ref="O34:O36"/>
    <mergeCell ref="E68:F68"/>
    <mergeCell ref="P68:Y68"/>
    <mergeCell ref="Y58:Y60"/>
    <mergeCell ref="V58:V60"/>
    <mergeCell ref="W58:W60"/>
    <mergeCell ref="X58:X60"/>
    <mergeCell ref="W34:W36"/>
    <mergeCell ref="X34:X36"/>
    <mergeCell ref="O9:O10"/>
    <mergeCell ref="T25:T31"/>
    <mergeCell ref="P34:P36"/>
    <mergeCell ref="Q34:Q36"/>
    <mergeCell ref="R34:R36"/>
    <mergeCell ref="S34:S36"/>
    <mergeCell ref="T34:T36"/>
    <mergeCell ref="U34:U36"/>
    <mergeCell ref="V34:V36"/>
    <mergeCell ref="C7:C8"/>
    <mergeCell ref="B7:B8"/>
    <mergeCell ref="A7:A8"/>
    <mergeCell ref="E7:F7"/>
    <mergeCell ref="G7:H7"/>
    <mergeCell ref="O7:Z7"/>
    <mergeCell ref="I7:J7"/>
    <mergeCell ref="K7:L7"/>
    <mergeCell ref="M7:N7"/>
    <mergeCell ref="Z25:Z31"/>
    <mergeCell ref="G68:H68"/>
    <mergeCell ref="I68:J68"/>
    <mergeCell ref="K68:L68"/>
    <mergeCell ref="M68:N68"/>
    <mergeCell ref="D7:D8"/>
  </mergeCells>
  <hyperlinks>
    <hyperlink ref="AA24" r:id="rId1" xr:uid="{E2F494A0-0D5D-5443-99AA-ED25FA566DD8}"/>
    <hyperlink ref="AA20" r:id="rId2" xr:uid="{8EB9E3C9-9CDC-C049-A6DF-E49771923C7B}"/>
    <hyperlink ref="AA29" r:id="rId3" xr:uid="{C422CFD1-7249-D14D-95A8-3C2D99E90603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8C58A-1E1F-E149-9BA7-02365F2FA5C0}">
  <dimension ref="A1:G31"/>
  <sheetViews>
    <sheetView workbookViewId="0">
      <selection sqref="A1:XFD1048576"/>
    </sheetView>
  </sheetViews>
  <sheetFormatPr baseColWidth="10" defaultColWidth="8.83203125" defaultRowHeight="16" x14ac:dyDescent="0.2"/>
  <cols>
    <col min="1" max="1" width="68.1640625" bestFit="1" customWidth="1"/>
    <col min="3" max="3" width="6.33203125" customWidth="1"/>
  </cols>
  <sheetData>
    <row r="1" spans="1:6" x14ac:dyDescent="0.2">
      <c r="A1" t="s">
        <v>158</v>
      </c>
    </row>
    <row r="2" spans="1:6" x14ac:dyDescent="0.2">
      <c r="D2" t="s">
        <v>159</v>
      </c>
      <c r="E2" t="s">
        <v>160</v>
      </c>
    </row>
    <row r="3" spans="1:6" x14ac:dyDescent="0.2">
      <c r="A3" t="s">
        <v>161</v>
      </c>
      <c r="B3" s="65">
        <v>395</v>
      </c>
      <c r="C3" t="s">
        <v>162</v>
      </c>
      <c r="D3">
        <v>2</v>
      </c>
      <c r="E3" s="65">
        <f>D3*B3</f>
        <v>790</v>
      </c>
      <c r="F3" t="s">
        <v>163</v>
      </c>
    </row>
    <row r="4" spans="1:6" x14ac:dyDescent="0.2">
      <c r="A4" t="s">
        <v>164</v>
      </c>
      <c r="B4" s="65">
        <v>4000</v>
      </c>
      <c r="C4" t="s">
        <v>162</v>
      </c>
      <c r="D4">
        <v>3</v>
      </c>
      <c r="E4" s="65">
        <f t="shared" ref="E4:E21" si="0">D4*B4</f>
        <v>12000</v>
      </c>
    </row>
    <row r="5" spans="1:6" x14ac:dyDescent="0.2">
      <c r="A5" t="s">
        <v>165</v>
      </c>
      <c r="B5" s="65">
        <v>7650</v>
      </c>
      <c r="D5">
        <v>4</v>
      </c>
      <c r="E5" s="65">
        <f t="shared" si="0"/>
        <v>30600</v>
      </c>
    </row>
    <row r="6" spans="1:6" x14ac:dyDescent="0.2">
      <c r="A6" t="s">
        <v>166</v>
      </c>
      <c r="B6" s="65">
        <v>2770</v>
      </c>
      <c r="C6" t="s">
        <v>162</v>
      </c>
      <c r="D6">
        <v>1</v>
      </c>
      <c r="E6" s="65">
        <f t="shared" si="0"/>
        <v>2770</v>
      </c>
      <c r="F6" t="s">
        <v>167</v>
      </c>
    </row>
    <row r="7" spans="1:6" x14ac:dyDescent="0.2">
      <c r="A7" t="s">
        <v>168</v>
      </c>
      <c r="B7" s="65">
        <v>1500</v>
      </c>
      <c r="D7">
        <v>1</v>
      </c>
      <c r="E7" s="65">
        <f t="shared" si="0"/>
        <v>1500</v>
      </c>
    </row>
    <row r="8" spans="1:6" x14ac:dyDescent="0.2">
      <c r="A8" t="s">
        <v>169</v>
      </c>
      <c r="E8" s="65">
        <f t="shared" si="0"/>
        <v>0</v>
      </c>
    </row>
    <row r="9" spans="1:6" x14ac:dyDescent="0.2">
      <c r="E9" s="65">
        <f t="shared" si="0"/>
        <v>0</v>
      </c>
    </row>
    <row r="10" spans="1:6" x14ac:dyDescent="0.2">
      <c r="A10" t="s">
        <v>170</v>
      </c>
      <c r="B10">
        <v>2800</v>
      </c>
      <c r="D10">
        <v>4</v>
      </c>
      <c r="E10" s="65">
        <f t="shared" si="0"/>
        <v>11200</v>
      </c>
    </row>
    <row r="11" spans="1:6" x14ac:dyDescent="0.2">
      <c r="A11" t="s">
        <v>171</v>
      </c>
      <c r="B11">
        <v>2800</v>
      </c>
      <c r="D11">
        <v>1</v>
      </c>
      <c r="E11" s="65">
        <f t="shared" si="0"/>
        <v>2800</v>
      </c>
    </row>
    <row r="12" spans="1:6" x14ac:dyDescent="0.2">
      <c r="E12" s="65">
        <f t="shared" si="0"/>
        <v>0</v>
      </c>
    </row>
    <row r="13" spans="1:6" x14ac:dyDescent="0.2">
      <c r="A13" t="s">
        <v>172</v>
      </c>
      <c r="B13">
        <v>2770</v>
      </c>
      <c r="D13">
        <v>1</v>
      </c>
      <c r="E13" s="65">
        <f t="shared" si="0"/>
        <v>2770</v>
      </c>
    </row>
    <row r="14" spans="1:6" x14ac:dyDescent="0.2">
      <c r="E14" s="65">
        <f t="shared" si="0"/>
        <v>0</v>
      </c>
    </row>
    <row r="15" spans="1:6" x14ac:dyDescent="0.2">
      <c r="A15" t="s">
        <v>173</v>
      </c>
      <c r="B15">
        <v>53</v>
      </c>
      <c r="D15">
        <v>3</v>
      </c>
      <c r="E15" s="65">
        <f t="shared" si="0"/>
        <v>159</v>
      </c>
    </row>
    <row r="16" spans="1:6" x14ac:dyDescent="0.2">
      <c r="A16" t="s">
        <v>174</v>
      </c>
      <c r="B16">
        <v>100</v>
      </c>
      <c r="D16">
        <v>1</v>
      </c>
      <c r="E16" s="65">
        <f t="shared" si="0"/>
        <v>100</v>
      </c>
    </row>
    <row r="17" spans="1:7" x14ac:dyDescent="0.2">
      <c r="A17" t="s">
        <v>175</v>
      </c>
      <c r="B17">
        <v>100</v>
      </c>
      <c r="D17">
        <v>2</v>
      </c>
      <c r="E17" s="65">
        <f t="shared" si="0"/>
        <v>200</v>
      </c>
    </row>
    <row r="18" spans="1:7" x14ac:dyDescent="0.2">
      <c r="A18" t="s">
        <v>176</v>
      </c>
      <c r="B18">
        <v>115</v>
      </c>
      <c r="D18">
        <v>3</v>
      </c>
      <c r="E18" s="65">
        <f t="shared" si="0"/>
        <v>345</v>
      </c>
    </row>
    <row r="19" spans="1:7" x14ac:dyDescent="0.2">
      <c r="A19" t="s">
        <v>177</v>
      </c>
      <c r="B19">
        <v>315</v>
      </c>
      <c r="D19">
        <v>2</v>
      </c>
      <c r="E19" s="65">
        <f t="shared" si="0"/>
        <v>630</v>
      </c>
    </row>
    <row r="20" spans="1:7" x14ac:dyDescent="0.2">
      <c r="A20" t="s">
        <v>178</v>
      </c>
      <c r="B20">
        <v>1448</v>
      </c>
      <c r="D20">
        <v>2</v>
      </c>
      <c r="E20" s="65">
        <f t="shared" si="0"/>
        <v>2896</v>
      </c>
    </row>
    <row r="21" spans="1:7" x14ac:dyDescent="0.2">
      <c r="A21" t="s">
        <v>179</v>
      </c>
      <c r="E21" s="65">
        <f t="shared" si="0"/>
        <v>0</v>
      </c>
    </row>
    <row r="24" spans="1:7" x14ac:dyDescent="0.2">
      <c r="D24" t="s">
        <v>180</v>
      </c>
      <c r="E24" s="65">
        <f>SUM(E3:E21)</f>
        <v>68760</v>
      </c>
    </row>
    <row r="28" spans="1:7" x14ac:dyDescent="0.2">
      <c r="B28" t="s">
        <v>181</v>
      </c>
    </row>
    <row r="29" spans="1:7" x14ac:dyDescent="0.2">
      <c r="B29" t="s">
        <v>182</v>
      </c>
      <c r="C29">
        <v>560</v>
      </c>
      <c r="D29" t="s">
        <v>183</v>
      </c>
      <c r="E29" t="s">
        <v>184</v>
      </c>
      <c r="F29">
        <v>1400</v>
      </c>
      <c r="G29" t="s">
        <v>183</v>
      </c>
    </row>
    <row r="30" spans="1:7" x14ac:dyDescent="0.2">
      <c r="A30" t="s">
        <v>185</v>
      </c>
      <c r="B30" t="s">
        <v>186</v>
      </c>
      <c r="C30">
        <f>C29*4</f>
        <v>2240</v>
      </c>
      <c r="E30">
        <v>2</v>
      </c>
      <c r="F30">
        <f>F29*E30</f>
        <v>2800</v>
      </c>
    </row>
    <row r="31" spans="1:7" x14ac:dyDescent="0.2">
      <c r="A31" t="s">
        <v>187</v>
      </c>
      <c r="B31" t="s">
        <v>188</v>
      </c>
      <c r="C31">
        <f>C29*2</f>
        <v>1120</v>
      </c>
      <c r="E31">
        <v>1</v>
      </c>
      <c r="F31">
        <f>F29</f>
        <v>1400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1D7EC-6147-5442-AD38-4886765A3886}">
  <dimension ref="A1:H23"/>
  <sheetViews>
    <sheetView workbookViewId="0">
      <selection activeCell="E44" sqref="E44"/>
    </sheetView>
  </sheetViews>
  <sheetFormatPr baseColWidth="10" defaultColWidth="8.83203125" defaultRowHeight="16" x14ac:dyDescent="0.2"/>
  <cols>
    <col min="1" max="1" width="43.5" customWidth="1"/>
    <col min="2" max="2" width="15" customWidth="1"/>
    <col min="3" max="3" width="10.5" style="1" customWidth="1"/>
    <col min="4" max="4" width="9.5" style="1" customWidth="1"/>
    <col min="5" max="5" width="8.6640625" style="1" customWidth="1"/>
    <col min="6" max="6" width="11.6640625" style="1" customWidth="1"/>
    <col min="7" max="7" width="9.83203125" style="1" customWidth="1"/>
    <col min="8" max="8" width="9.5" style="1" customWidth="1"/>
  </cols>
  <sheetData>
    <row r="1" spans="1:8" ht="18" thickBot="1" x14ac:dyDescent="0.25">
      <c r="A1" s="66" t="s">
        <v>189</v>
      </c>
      <c r="B1" s="67" t="s">
        <v>5</v>
      </c>
      <c r="C1" s="68" t="s">
        <v>190</v>
      </c>
      <c r="D1" s="68" t="s">
        <v>191</v>
      </c>
      <c r="E1" s="68" t="s">
        <v>192</v>
      </c>
      <c r="F1" s="68" t="s">
        <v>193</v>
      </c>
      <c r="G1" s="69" t="s">
        <v>194</v>
      </c>
      <c r="H1"/>
    </row>
    <row r="2" spans="1:8" ht="17" x14ac:dyDescent="0.2">
      <c r="A2" s="70" t="s">
        <v>195</v>
      </c>
      <c r="B2" s="71"/>
      <c r="C2" s="72">
        <v>2</v>
      </c>
      <c r="D2" s="72">
        <v>2</v>
      </c>
      <c r="E2" s="72">
        <v>2</v>
      </c>
      <c r="F2" s="72">
        <v>4</v>
      </c>
      <c r="G2" s="73">
        <v>5</v>
      </c>
      <c r="H2"/>
    </row>
    <row r="3" spans="1:8" ht="17" x14ac:dyDescent="0.2">
      <c r="A3" s="74" t="s">
        <v>196</v>
      </c>
      <c r="B3" s="75">
        <v>5</v>
      </c>
      <c r="C3" s="76"/>
      <c r="D3" s="76"/>
      <c r="E3" s="76"/>
      <c r="F3" s="76"/>
      <c r="G3" s="77"/>
      <c r="H3"/>
    </row>
    <row r="4" spans="1:8" ht="17" x14ac:dyDescent="0.2">
      <c r="A4" s="74" t="s">
        <v>197</v>
      </c>
      <c r="B4" s="75">
        <v>3</v>
      </c>
      <c r="C4" s="76"/>
      <c r="D4" s="76"/>
      <c r="E4" s="2"/>
      <c r="F4" s="76"/>
      <c r="G4" s="77"/>
      <c r="H4"/>
    </row>
    <row r="5" spans="1:8" x14ac:dyDescent="0.2">
      <c r="A5" s="78" t="s">
        <v>198</v>
      </c>
      <c r="B5" s="75">
        <v>1.5</v>
      </c>
      <c r="C5" s="76"/>
      <c r="D5" s="76"/>
      <c r="E5" s="76"/>
      <c r="F5" s="76"/>
      <c r="G5" s="77"/>
      <c r="H5"/>
    </row>
    <row r="6" spans="1:8" x14ac:dyDescent="0.2">
      <c r="A6" s="79" t="s">
        <v>199</v>
      </c>
      <c r="B6" s="75"/>
      <c r="C6" s="76"/>
      <c r="D6" s="76"/>
      <c r="E6" s="76"/>
      <c r="F6" s="76"/>
      <c r="G6" s="77"/>
      <c r="H6"/>
    </row>
    <row r="7" spans="1:8" ht="17" x14ac:dyDescent="0.2">
      <c r="A7" s="74" t="s">
        <v>200</v>
      </c>
      <c r="B7" s="75">
        <v>4</v>
      </c>
      <c r="C7" s="76"/>
      <c r="D7" s="76"/>
      <c r="E7" s="76"/>
      <c r="F7" s="76"/>
      <c r="G7" s="77"/>
      <c r="H7"/>
    </row>
    <row r="8" spans="1:8" ht="17" x14ac:dyDescent="0.2">
      <c r="A8" s="74" t="s">
        <v>201</v>
      </c>
      <c r="B8" s="75"/>
      <c r="C8" s="76">
        <v>0.5</v>
      </c>
      <c r="D8" s="76">
        <v>0.5</v>
      </c>
      <c r="E8" s="76"/>
      <c r="F8" s="76">
        <v>0.5</v>
      </c>
      <c r="G8" s="77"/>
      <c r="H8"/>
    </row>
    <row r="9" spans="1:8" x14ac:dyDescent="0.2">
      <c r="A9" s="79"/>
      <c r="B9" s="80"/>
      <c r="C9" s="76"/>
      <c r="D9" s="76"/>
      <c r="E9" s="76"/>
      <c r="F9" s="76"/>
      <c r="G9" s="77">
        <v>1</v>
      </c>
      <c r="H9"/>
    </row>
    <row r="10" spans="1:8" x14ac:dyDescent="0.2">
      <c r="A10" s="81"/>
      <c r="B10" s="80"/>
      <c r="C10" s="76"/>
      <c r="D10" s="76"/>
      <c r="E10" s="82"/>
      <c r="F10" s="76"/>
      <c r="G10" s="77"/>
      <c r="H10"/>
    </row>
    <row r="11" spans="1:8" x14ac:dyDescent="0.2">
      <c r="A11" s="79"/>
      <c r="B11" s="80"/>
      <c r="C11" s="76"/>
      <c r="D11" s="76"/>
      <c r="E11" s="76"/>
      <c r="F11" s="76"/>
      <c r="G11" s="77"/>
      <c r="H11"/>
    </row>
    <row r="12" spans="1:8" x14ac:dyDescent="0.2">
      <c r="A12" s="79"/>
      <c r="B12" s="80"/>
      <c r="C12" s="76"/>
      <c r="D12" s="76"/>
      <c r="E12" s="76"/>
      <c r="F12" s="76"/>
      <c r="G12" s="77"/>
      <c r="H12"/>
    </row>
    <row r="13" spans="1:8" x14ac:dyDescent="0.2">
      <c r="A13" s="83"/>
      <c r="B13" s="80"/>
      <c r="C13" s="76"/>
      <c r="D13" s="76"/>
      <c r="E13" s="76"/>
      <c r="F13" s="76"/>
      <c r="G13" s="77"/>
      <c r="H13"/>
    </row>
    <row r="14" spans="1:8" x14ac:dyDescent="0.2">
      <c r="A14" s="79"/>
      <c r="B14" s="80"/>
      <c r="C14" s="76"/>
      <c r="D14" s="76"/>
      <c r="E14" s="76"/>
      <c r="F14" s="76"/>
      <c r="G14" s="77"/>
      <c r="H14"/>
    </row>
    <row r="15" spans="1:8" x14ac:dyDescent="0.2">
      <c r="A15" s="79"/>
      <c r="B15" s="80"/>
      <c r="C15" s="76"/>
      <c r="D15" s="76"/>
      <c r="E15" s="76"/>
      <c r="F15" s="76"/>
      <c r="G15" s="77"/>
      <c r="H15"/>
    </row>
    <row r="16" spans="1:8" x14ac:dyDescent="0.2">
      <c r="A16" s="79"/>
      <c r="B16" s="80"/>
      <c r="C16" s="76"/>
      <c r="D16" s="76"/>
      <c r="E16" s="76"/>
      <c r="F16" s="76"/>
      <c r="G16" s="77"/>
      <c r="H16"/>
    </row>
    <row r="17" spans="1:8" ht="19" x14ac:dyDescent="0.25">
      <c r="A17" s="84" t="s">
        <v>202</v>
      </c>
      <c r="B17" s="85">
        <f>SUM(B2:B16)</f>
        <v>13.5</v>
      </c>
      <c r="C17" s="2"/>
      <c r="D17" s="2"/>
      <c r="E17" s="2"/>
      <c r="F17" s="2"/>
      <c r="G17" s="86"/>
      <c r="H17"/>
    </row>
    <row r="18" spans="1:8" ht="20" thickBot="1" x14ac:dyDescent="0.3">
      <c r="A18" s="87" t="s">
        <v>203</v>
      </c>
      <c r="B18" s="88"/>
      <c r="C18" s="89">
        <f>SUM(C2:C17)</f>
        <v>2.5</v>
      </c>
      <c r="D18" s="89">
        <f>SUM(D2:D17)</f>
        <v>2.5</v>
      </c>
      <c r="E18" s="89">
        <f>SUM(E2:E17)</f>
        <v>2</v>
      </c>
      <c r="F18" s="89">
        <f>SUM(F2:F17)</f>
        <v>4.5</v>
      </c>
      <c r="G18" s="90">
        <f>SUM(G2:G17)</f>
        <v>6</v>
      </c>
      <c r="H18"/>
    </row>
    <row r="19" spans="1:8" x14ac:dyDescent="0.2">
      <c r="D19"/>
      <c r="E19"/>
      <c r="F19"/>
      <c r="G19"/>
      <c r="H19"/>
    </row>
    <row r="20" spans="1:8" x14ac:dyDescent="0.2">
      <c r="H20"/>
    </row>
    <row r="21" spans="1:8" x14ac:dyDescent="0.2">
      <c r="H21"/>
    </row>
    <row r="22" spans="1:8" x14ac:dyDescent="0.2">
      <c r="H22"/>
    </row>
    <row r="23" spans="1:8" x14ac:dyDescent="0.2">
      <c r="H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AIPINJ FY19</vt:lpstr>
      <vt:lpstr>AIPINJ TOTAL ETC</vt:lpstr>
      <vt:lpstr>Marcy's vacuum</vt:lpstr>
      <vt:lpstr>Keith's Wien controls</vt:lpstr>
    </vt:vector>
  </TitlesOfParts>
  <Company>JLAB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Grames</dc:creator>
  <cp:lastModifiedBy>Microsoft Office User</cp:lastModifiedBy>
  <cp:lastPrinted>2018-10-17T17:11:52Z</cp:lastPrinted>
  <dcterms:created xsi:type="dcterms:W3CDTF">2017-10-02T12:59:41Z</dcterms:created>
  <dcterms:modified xsi:type="dcterms:W3CDTF">2019-07-25T13:48:51Z</dcterms:modified>
</cp:coreProperties>
</file>