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1\Desktop\Kerrmometer\LA system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5" i="1"/>
  <c r="Q15" i="1"/>
  <c r="Q20" i="1"/>
  <c r="Q17" i="1"/>
  <c r="Q13" i="1"/>
  <c r="P16" i="1"/>
  <c r="P20" i="1"/>
  <c r="P18" i="1"/>
  <c r="P13" i="1"/>
  <c r="P2" i="1"/>
  <c r="P7" i="1"/>
  <c r="P8" i="1"/>
  <c r="P9" i="1"/>
  <c r="Q9" i="1"/>
  <c r="Q3" i="1"/>
  <c r="Q2" i="1"/>
  <c r="C14" i="1" l="1"/>
  <c r="C15" i="1"/>
  <c r="C16" i="1"/>
  <c r="C17" i="1"/>
  <c r="C18" i="1"/>
  <c r="C19" i="1"/>
  <c r="C20" i="1"/>
  <c r="C13" i="1"/>
  <c r="A13" i="1"/>
  <c r="A14" i="1"/>
  <c r="A15" i="1"/>
  <c r="A16" i="1"/>
  <c r="A17" i="1"/>
  <c r="A18" i="1"/>
  <c r="A19" i="1"/>
  <c r="A20" i="1"/>
  <c r="C3" i="1"/>
  <c r="C4" i="1"/>
  <c r="C5" i="1"/>
  <c r="C6" i="1"/>
  <c r="C7" i="1"/>
  <c r="C8" i="1"/>
  <c r="C9" i="1"/>
  <c r="C2" i="1"/>
  <c r="L9" i="1" l="1"/>
  <c r="H9" i="1"/>
  <c r="D9" i="1"/>
  <c r="D14" i="1" l="1"/>
  <c r="D15" i="1"/>
  <c r="D16" i="1"/>
  <c r="D17" i="1"/>
  <c r="D18" i="1"/>
  <c r="D19" i="1"/>
  <c r="D20" i="1"/>
  <c r="D13" i="1"/>
  <c r="H14" i="1"/>
  <c r="H15" i="1"/>
  <c r="H16" i="1"/>
  <c r="H17" i="1"/>
  <c r="H18" i="1"/>
  <c r="H19" i="1"/>
  <c r="H20" i="1"/>
  <c r="H13" i="1"/>
  <c r="L14" i="1"/>
  <c r="L15" i="1"/>
  <c r="L16" i="1"/>
  <c r="L17" i="1"/>
  <c r="L18" i="1"/>
  <c r="L19" i="1"/>
  <c r="L20" i="1"/>
  <c r="L13" i="1"/>
  <c r="L8" i="1"/>
  <c r="L3" i="1"/>
  <c r="L4" i="1"/>
  <c r="L5" i="1"/>
  <c r="L6" i="1"/>
  <c r="L7" i="1"/>
  <c r="L2" i="1"/>
  <c r="H3" i="1"/>
  <c r="H4" i="1"/>
  <c r="H5" i="1"/>
  <c r="H6" i="1"/>
  <c r="H7" i="1"/>
  <c r="H8" i="1"/>
  <c r="H2" i="1"/>
  <c r="D3" i="1"/>
  <c r="D4" i="1"/>
  <c r="D5" i="1"/>
  <c r="D6" i="1"/>
  <c r="D7" i="1"/>
  <c r="D8" i="1"/>
  <c r="D2" i="1"/>
  <c r="Q19" i="1" l="1"/>
  <c r="P17" i="1"/>
  <c r="Q18" i="1"/>
  <c r="Q16" i="1"/>
  <c r="Q14" i="1"/>
  <c r="P14" i="1"/>
  <c r="Q8" i="1"/>
  <c r="Q6" i="1"/>
  <c r="P6" i="1"/>
  <c r="Q4" i="1"/>
  <c r="P4" i="1"/>
  <c r="Q7" i="1"/>
  <c r="Q5" i="1"/>
  <c r="P5" i="1"/>
  <c r="P3" i="1"/>
</calcChain>
</file>

<file path=xl/sharedStrings.xml><?xml version="1.0" encoding="utf-8"?>
<sst xmlns="http://schemas.openxmlformats.org/spreadsheetml/2006/main" count="19" uniqueCount="11">
  <si>
    <t>B (pos)</t>
  </si>
  <si>
    <t>Sign</t>
  </si>
  <si>
    <t>B (kG)</t>
  </si>
  <si>
    <t>Vdc (ave)</t>
  </si>
  <si>
    <t>V1f (ave)</t>
  </si>
  <si>
    <t>V2f (ave)</t>
  </si>
  <si>
    <t>theta k</t>
  </si>
  <si>
    <t>E k</t>
  </si>
  <si>
    <t>null</t>
  </si>
  <si>
    <t>-.85 is plate</t>
  </si>
  <si>
    <t>1.1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</si>
</sst>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 laser 2 Kerr </a:t>
            </a:r>
            <a:r>
              <a:rPr lang="az-Cyrl-AZ">
                <a:latin typeface="Calibri" panose="020F0502020204030204" pitchFamily="34" charset="0"/>
              </a:rPr>
              <a:t>Ө</a:t>
            </a:r>
            <a:r>
              <a:rPr lang="en-US"/>
              <a:t> vs B field</a:t>
            </a:r>
          </a:p>
        </c:rich>
      </c:tx>
      <c:layout>
        <c:manualLayout>
          <c:xMode val="edge"/>
          <c:yMode val="edge"/>
          <c:x val="0.25295855459927974"/>
          <c:y val="3.16384180790960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Kerr rotation vs B field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0383590183522785E-2"/>
                  <c:y val="-1.554084809166296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(Sheet1!$C$2:$C$8,Sheet1!$C$13:$C$20)</c:f>
              <c:numCache>
                <c:formatCode>General</c:formatCode>
                <c:ptCount val="15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-0.24573646702910656</c:v>
                </c:pt>
                <c:pt idx="8">
                  <c:v>-0.92731055898441106</c:v>
                </c:pt>
                <c:pt idx="9">
                  <c:v>-1.1478991442165996</c:v>
                </c:pt>
                <c:pt idx="10">
                  <c:v>-1.4544534647503606</c:v>
                </c:pt>
                <c:pt idx="11">
                  <c:v>-1.9024549027079209</c:v>
                </c:pt>
                <c:pt idx="12">
                  <c:v>-2.5913694992876053</c:v>
                </c:pt>
                <c:pt idx="13">
                  <c:v>-2.8252270511296085</c:v>
                </c:pt>
                <c:pt idx="14">
                  <c:v>-2.9899345243513897</c:v>
                </c:pt>
              </c:numCache>
            </c:numRef>
          </c:xVal>
          <c:yVal>
            <c:numRef>
              <c:f>(Sheet1!$P$2:$P$8,Sheet1!$P$13:$P$20)</c:f>
              <c:numCache>
                <c:formatCode>General</c:formatCode>
                <c:ptCount val="15"/>
                <c:pt idx="0">
                  <c:v>2.8992655433169139E-3</c:v>
                </c:pt>
                <c:pt idx="1">
                  <c:v>2.9068506869035873E-3</c:v>
                </c:pt>
                <c:pt idx="2">
                  <c:v>2.9083017592732444E-3</c:v>
                </c:pt>
                <c:pt idx="3">
                  <c:v>2.9094574149220258E-3</c:v>
                </c:pt>
                <c:pt idx="4">
                  <c:v>2.908804138378308E-3</c:v>
                </c:pt>
                <c:pt idx="5">
                  <c:v>2.9133440433425405E-3</c:v>
                </c:pt>
                <c:pt idx="6">
                  <c:v>2.9201522934316172E-3</c:v>
                </c:pt>
                <c:pt idx="7">
                  <c:v>2.8959185075394115E-3</c:v>
                </c:pt>
                <c:pt idx="8">
                  <c:v>2.890216280675287E-3</c:v>
                </c:pt>
                <c:pt idx="9">
                  <c:v>2.8868880784367608E-3</c:v>
                </c:pt>
                <c:pt idx="10">
                  <c:v>2.8817301291498587E-3</c:v>
                </c:pt>
                <c:pt idx="11">
                  <c:v>2.8713082850456671E-3</c:v>
                </c:pt>
                <c:pt idx="12">
                  <c:v>2.8635481415255882E-3</c:v>
                </c:pt>
                <c:pt idx="13">
                  <c:v>2.8632559260008471E-3</c:v>
                </c:pt>
                <c:pt idx="14">
                  <c:v>2.8654246721655095E-3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81512"/>
        <c:axId val="368682296"/>
      </c:scatterChart>
      <c:valAx>
        <c:axId val="368681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B field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82296"/>
        <c:crosses val="autoZero"/>
        <c:crossBetween val="midCat"/>
      </c:valAx>
      <c:valAx>
        <c:axId val="368682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Kerr Rotation (rad)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81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 Laser Kerr </a:t>
            </a:r>
            <a:r>
              <a:rPr lang="el-GR">
                <a:latin typeface="Calibri" panose="020F0502020204030204" pitchFamily="34" charset="0"/>
              </a:rPr>
              <a:t>ε</a:t>
            </a:r>
            <a:r>
              <a:rPr lang="en-US"/>
              <a:t> vs B field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Kerr rotation vs B field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0980320066995517E-2"/>
                  <c:y val="-0.384910839633417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(Sheet1!$C$2:$C$9,Sheet1!$C$13:$C$20)</c:f>
              <c:numCache>
                <c:formatCode>General</c:formatCode>
                <c:ptCount val="16"/>
                <c:pt idx="0">
                  <c:v>0.20613650104754253</c:v>
                </c:pt>
                <c:pt idx="1">
                  <c:v>0.76535878545591962</c:v>
                </c:pt>
                <c:pt idx="2">
                  <c:v>0.93205935957280994</c:v>
                </c:pt>
                <c:pt idx="3">
                  <c:v>1.1543474248849594</c:v>
                </c:pt>
                <c:pt idx="4">
                  <c:v>1.4636256176486051</c:v>
                </c:pt>
                <c:pt idx="5">
                  <c:v>1.9162003063157789</c:v>
                </c:pt>
                <c:pt idx="6">
                  <c:v>2.6131583534211331</c:v>
                </c:pt>
                <c:pt idx="7">
                  <c:v>2.8510146946698858</c:v>
                </c:pt>
                <c:pt idx="8">
                  <c:v>-0.24573646702910656</c:v>
                </c:pt>
                <c:pt idx="9">
                  <c:v>-0.92731055898441106</c:v>
                </c:pt>
                <c:pt idx="10">
                  <c:v>-1.1478991442165996</c:v>
                </c:pt>
                <c:pt idx="11">
                  <c:v>-1.4544534647503606</c:v>
                </c:pt>
                <c:pt idx="12">
                  <c:v>-1.9024549027079209</c:v>
                </c:pt>
                <c:pt idx="13">
                  <c:v>-2.5913694992876053</c:v>
                </c:pt>
                <c:pt idx="14">
                  <c:v>-2.8252270511296085</c:v>
                </c:pt>
                <c:pt idx="15">
                  <c:v>-2.9899345243513897</c:v>
                </c:pt>
              </c:numCache>
            </c:numRef>
          </c:xVal>
          <c:yVal>
            <c:numRef>
              <c:f>(Sheet1!$Q$2:$Q$9,Sheet1!$Q$13:$Q$20)</c:f>
              <c:numCache>
                <c:formatCode>General</c:formatCode>
                <c:ptCount val="16"/>
                <c:pt idx="0">
                  <c:v>1.1287284417371318E-4</c:v>
                </c:pt>
                <c:pt idx="1">
                  <c:v>1.1095034918239943E-4</c:v>
                </c:pt>
                <c:pt idx="2">
                  <c:v>1.0972867107952358E-4</c:v>
                </c:pt>
                <c:pt idx="3">
                  <c:v>1.0901220886898132E-4</c:v>
                </c:pt>
                <c:pt idx="4">
                  <c:v>1.0842188120376454E-4</c:v>
                </c:pt>
                <c:pt idx="5">
                  <c:v>1.0519563489011821E-4</c:v>
                </c:pt>
                <c:pt idx="6">
                  <c:v>1.0190834941359726E-4</c:v>
                </c:pt>
                <c:pt idx="7">
                  <c:v>1.0126176973709147E-4</c:v>
                </c:pt>
                <c:pt idx="8">
                  <c:v>1.0767486732751622E-4</c:v>
                </c:pt>
                <c:pt idx="9">
                  <c:v>1.0953259173902867E-4</c:v>
                </c:pt>
                <c:pt idx="10">
                  <c:v>1.1076522776450203E-4</c:v>
                </c:pt>
                <c:pt idx="11">
                  <c:v>1.1245690046631333E-4</c:v>
                </c:pt>
                <c:pt idx="12">
                  <c:v>1.115784463268505E-4</c:v>
                </c:pt>
                <c:pt idx="13">
                  <c:v>1.1155693409427585E-4</c:v>
                </c:pt>
                <c:pt idx="14">
                  <c:v>1.1191113786768472E-4</c:v>
                </c:pt>
                <c:pt idx="15">
                  <c:v>1.137332523860808E-4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679944"/>
        <c:axId val="368678376"/>
      </c:scatterChart>
      <c:valAx>
        <c:axId val="368679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 field (kG)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78376"/>
        <c:crosses val="autoZero"/>
        <c:crossBetween val="midCat"/>
      </c:valAx>
      <c:valAx>
        <c:axId val="36867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Kerr Ellipticity (arb)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679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23</xdr:row>
      <xdr:rowOff>57150</xdr:rowOff>
    </xdr:from>
    <xdr:to>
      <xdr:col>11</xdr:col>
      <xdr:colOff>600075</xdr:colOff>
      <xdr:row>38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123825</xdr:colOff>
      <xdr:row>22</xdr:row>
      <xdr:rowOff>123825</xdr:rowOff>
    </xdr:from>
    <xdr:to>
      <xdr:col>20</xdr:col>
      <xdr:colOff>142875</xdr:colOff>
      <xdr:row>37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topLeftCell="A9" workbookViewId="0">
      <selection activeCell="V14" sqref="V14"/>
    </sheetView>
  </sheetViews>
  <sheetFormatPr defaultRowHeight="15" x14ac:dyDescent="0.25"/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>
        <v>1</v>
      </c>
      <c r="F1">
        <v>2</v>
      </c>
      <c r="G1">
        <v>3</v>
      </c>
      <c r="H1" t="s">
        <v>4</v>
      </c>
      <c r="I1">
        <v>1</v>
      </c>
      <c r="J1">
        <v>2</v>
      </c>
      <c r="K1">
        <v>3</v>
      </c>
      <c r="L1" t="s">
        <v>5</v>
      </c>
      <c r="M1">
        <v>1</v>
      </c>
      <c r="N1">
        <v>2</v>
      </c>
      <c r="O1">
        <v>3</v>
      </c>
      <c r="P1" t="s">
        <v>6</v>
      </c>
      <c r="Q1" t="s">
        <v>7</v>
      </c>
    </row>
    <row r="2" spans="1:29" x14ac:dyDescent="0.25">
      <c r="A2">
        <v>28.35</v>
      </c>
      <c r="B2">
        <v>1</v>
      </c>
      <c r="C2">
        <f>((-0.37205)+(17.539/$A2)+(-33.504/($A2^2))+(27.637/($A2^3)))</f>
        <v>0.20613650104754253</v>
      </c>
      <c r="D2">
        <f>AVERAGE(E2:G2)</f>
        <v>8.8699999999999992</v>
      </c>
      <c r="E2">
        <v>8.8699999999999992</v>
      </c>
      <c r="F2">
        <v>8.8699999999999992</v>
      </c>
      <c r="G2">
        <v>8.8699999999999992</v>
      </c>
      <c r="H2">
        <f>AVERAGE(I2:K2)</f>
        <v>1.47</v>
      </c>
      <c r="I2">
        <v>1.468</v>
      </c>
      <c r="J2">
        <v>1.4750000000000001</v>
      </c>
      <c r="K2">
        <v>1.4670000000000001</v>
      </c>
      <c r="L2">
        <f>AVERAGE(M2:O2)</f>
        <v>31.406666666666666</v>
      </c>
      <c r="M2">
        <v>31.41</v>
      </c>
      <c r="N2">
        <v>31.4</v>
      </c>
      <c r="O2">
        <v>31.41</v>
      </c>
      <c r="P2">
        <f>(($L2)/($D2*1000))*((SQRT(2))/(4*0.4317827))</f>
        <v>2.8992655433169139E-3</v>
      </c>
      <c r="Q2">
        <f>(($H2)/($D2*1000))*((SQRT(2))/(4*0.51910983))</f>
        <v>1.1287284417371318E-4</v>
      </c>
      <c r="S2">
        <v>8.9700000000000006</v>
      </c>
      <c r="T2">
        <v>8.9600000000000009</v>
      </c>
      <c r="U2">
        <v>8.9700000000000006</v>
      </c>
      <c r="W2">
        <v>1.53</v>
      </c>
      <c r="X2">
        <v>1.5369999999999999</v>
      </c>
      <c r="Y2">
        <v>1.5409999999999999</v>
      </c>
      <c r="AA2">
        <v>32.1</v>
      </c>
      <c r="AB2">
        <v>32.090000000000003</v>
      </c>
      <c r="AC2">
        <v>32.090000000000003</v>
      </c>
    </row>
    <row r="3" spans="1:29" x14ac:dyDescent="0.25">
      <c r="A3">
        <v>13.35</v>
      </c>
      <c r="C3">
        <f t="shared" ref="C3:C9" si="0">((-0.37205)+(17.539/$A3)+(-33.504/($A3^2))+(27.637/($A3^3)))</f>
        <v>0.76535878545591962</v>
      </c>
      <c r="D3">
        <f t="shared" ref="D3:D9" si="1">AVERAGE(E3:G3)</f>
        <v>8.86</v>
      </c>
      <c r="E3">
        <v>8.86</v>
      </c>
      <c r="F3">
        <v>8.86</v>
      </c>
      <c r="G3">
        <v>8.86</v>
      </c>
      <c r="H3">
        <f t="shared" ref="H3:H9" si="2">AVERAGE(I3:K3)</f>
        <v>1.4433333333333334</v>
      </c>
      <c r="I3">
        <v>1.444</v>
      </c>
      <c r="J3">
        <v>1.4350000000000001</v>
      </c>
      <c r="K3">
        <v>1.4510000000000001</v>
      </c>
      <c r="L3">
        <f t="shared" ref="L3:L7" si="3">AVERAGE(M3:O3)</f>
        <v>31.453333333333333</v>
      </c>
      <c r="M3">
        <v>31.45</v>
      </c>
      <c r="N3">
        <v>31.45</v>
      </c>
      <c r="O3">
        <v>31.46</v>
      </c>
      <c r="P3">
        <f t="shared" ref="P3:P7" si="4">(($L3)/($D3*1000))*((SQRT(2))/(4*0.4317827))</f>
        <v>2.9068506869035873E-3</v>
      </c>
      <c r="Q3">
        <f>(($H3)/($D3*1000))*((SQRT(2))/(4*0.51910983))</f>
        <v>1.1095034918239943E-4</v>
      </c>
    </row>
    <row r="4" spans="1:29" x14ac:dyDescent="0.25">
      <c r="A4">
        <v>11.35</v>
      </c>
      <c r="C4">
        <f t="shared" si="0"/>
        <v>0.93205935957280994</v>
      </c>
      <c r="D4">
        <f t="shared" si="1"/>
        <v>8.8593333333333337</v>
      </c>
      <c r="E4">
        <v>8.86</v>
      </c>
      <c r="F4">
        <v>8.86</v>
      </c>
      <c r="G4">
        <v>8.8580000000000005</v>
      </c>
      <c r="H4">
        <f t="shared" si="2"/>
        <v>1.4273333333333333</v>
      </c>
      <c r="I4">
        <v>1.4159999999999999</v>
      </c>
      <c r="J4">
        <v>1.4379999999999999</v>
      </c>
      <c r="K4">
        <v>1.4279999999999999</v>
      </c>
      <c r="L4">
        <f t="shared" si="3"/>
        <v>31.466666666666669</v>
      </c>
      <c r="M4">
        <v>31.47</v>
      </c>
      <c r="N4">
        <v>31.47</v>
      </c>
      <c r="O4">
        <v>31.46</v>
      </c>
      <c r="P4">
        <f t="shared" si="4"/>
        <v>2.9083017592732444E-3</v>
      </c>
      <c r="Q4">
        <f t="shared" ref="Q3:Q7" si="5">(($H4)/($D4*1000))*((SQRT(2))/(4*0.51910983))</f>
        <v>1.0972867107952358E-4</v>
      </c>
    </row>
    <row r="5" spans="1:29" x14ac:dyDescent="0.25">
      <c r="A5">
        <v>9.35</v>
      </c>
      <c r="C5">
        <f t="shared" si="0"/>
        <v>1.1543474248849594</v>
      </c>
      <c r="D5">
        <f t="shared" si="1"/>
        <v>8.8529999999999998</v>
      </c>
      <c r="E5">
        <v>8.8510000000000009</v>
      </c>
      <c r="F5">
        <v>8.8539999999999992</v>
      </c>
      <c r="G5">
        <v>8.8539999999999992</v>
      </c>
      <c r="H5">
        <f t="shared" si="2"/>
        <v>1.417</v>
      </c>
      <c r="I5">
        <v>1.409</v>
      </c>
      <c r="J5">
        <v>1.4239999999999999</v>
      </c>
      <c r="K5">
        <v>1.4179999999999999</v>
      </c>
      <c r="L5">
        <f t="shared" si="3"/>
        <v>31.456666666666667</v>
      </c>
      <c r="M5">
        <v>31.45</v>
      </c>
      <c r="N5">
        <v>31.46</v>
      </c>
      <c r="O5">
        <v>31.46</v>
      </c>
      <c r="P5">
        <f t="shared" si="4"/>
        <v>2.9094574149220258E-3</v>
      </c>
      <c r="Q5">
        <f t="shared" si="5"/>
        <v>1.0901220886898132E-4</v>
      </c>
    </row>
    <row r="6" spans="1:29" x14ac:dyDescent="0.25">
      <c r="A6">
        <v>7.35</v>
      </c>
      <c r="C6">
        <f t="shared" si="0"/>
        <v>1.4636256176486051</v>
      </c>
      <c r="D6">
        <f t="shared" si="1"/>
        <v>8.8446666666666669</v>
      </c>
      <c r="E6">
        <v>8.8460000000000001</v>
      </c>
      <c r="F6">
        <v>8.8450000000000006</v>
      </c>
      <c r="G6">
        <v>8.843</v>
      </c>
      <c r="H6">
        <f t="shared" si="2"/>
        <v>1.4080000000000001</v>
      </c>
      <c r="I6">
        <v>1.4059999999999999</v>
      </c>
      <c r="J6">
        <v>1.419</v>
      </c>
      <c r="K6">
        <v>1.399</v>
      </c>
      <c r="L6">
        <f t="shared" si="3"/>
        <v>31.42</v>
      </c>
      <c r="M6">
        <v>31.42</v>
      </c>
      <c r="N6">
        <v>31.42</v>
      </c>
      <c r="O6">
        <v>31.42</v>
      </c>
      <c r="P6">
        <f t="shared" si="4"/>
        <v>2.908804138378308E-3</v>
      </c>
      <c r="Q6">
        <f t="shared" si="5"/>
        <v>1.0842188120376454E-4</v>
      </c>
    </row>
    <row r="7" spans="1:29" x14ac:dyDescent="0.25">
      <c r="A7">
        <v>5.35</v>
      </c>
      <c r="C7">
        <f t="shared" si="0"/>
        <v>1.9162003063157789</v>
      </c>
      <c r="D7">
        <f t="shared" si="1"/>
        <v>8.8439999999999994</v>
      </c>
      <c r="E7">
        <v>8.8439999999999994</v>
      </c>
      <c r="F7">
        <v>8.8420000000000005</v>
      </c>
      <c r="G7">
        <v>8.8460000000000001</v>
      </c>
      <c r="H7">
        <f t="shared" si="2"/>
        <v>1.3659999999999999</v>
      </c>
      <c r="I7">
        <v>1.3520000000000001</v>
      </c>
      <c r="J7">
        <v>1.379</v>
      </c>
      <c r="K7">
        <v>1.367</v>
      </c>
      <c r="L7">
        <f t="shared" si="3"/>
        <v>31.466666666666669</v>
      </c>
      <c r="M7">
        <v>31.47</v>
      </c>
      <c r="N7">
        <v>31.47</v>
      </c>
      <c r="O7">
        <v>31.46</v>
      </c>
      <c r="P7">
        <f>(($L7)/($D7*1000))*((SQRT(2))/(4*0.4317827))</f>
        <v>2.9133440433425405E-3</v>
      </c>
      <c r="Q7">
        <f t="shared" si="5"/>
        <v>1.0519563489011821E-4</v>
      </c>
    </row>
    <row r="8" spans="1:29" x14ac:dyDescent="0.25">
      <c r="A8">
        <v>3.35</v>
      </c>
      <c r="C8">
        <f t="shared" si="0"/>
        <v>2.6131583534211331</v>
      </c>
      <c r="D8">
        <f t="shared" si="1"/>
        <v>8.7906666666666666</v>
      </c>
      <c r="E8">
        <v>8.7870000000000008</v>
      </c>
      <c r="F8">
        <v>8.7929999999999993</v>
      </c>
      <c r="G8">
        <v>8.7919999999999998</v>
      </c>
      <c r="H8">
        <f t="shared" si="2"/>
        <v>1.3153333333333332</v>
      </c>
      <c r="I8">
        <v>1.3220000000000001</v>
      </c>
      <c r="J8">
        <v>1.3080000000000001</v>
      </c>
      <c r="K8">
        <v>1.3160000000000001</v>
      </c>
      <c r="L8">
        <f>AVERAGE(M8:O8)</f>
        <v>31.349999999999998</v>
      </c>
      <c r="M8">
        <v>31.36</v>
      </c>
      <c r="N8">
        <v>31.35</v>
      </c>
      <c r="O8">
        <v>31.34</v>
      </c>
      <c r="P8">
        <f>(($L8)/($D8*1000))*((SQRT(2))/(4*0.4317827))</f>
        <v>2.9201522934316172E-3</v>
      </c>
      <c r="Q8">
        <f>(($H8)/($D8*1000))*((SQRT(2))/(4*0.51910983))</f>
        <v>1.0190834941359726E-4</v>
      </c>
    </row>
    <row r="9" spans="1:29" x14ac:dyDescent="0.25">
      <c r="A9">
        <v>2.85</v>
      </c>
      <c r="C9">
        <f t="shared" si="0"/>
        <v>2.8510146946698858</v>
      </c>
      <c r="D9">
        <f t="shared" si="1"/>
        <v>8.7436666666666678</v>
      </c>
      <c r="E9">
        <v>8.74</v>
      </c>
      <c r="F9">
        <v>8.7479999999999993</v>
      </c>
      <c r="G9">
        <v>8.7430000000000003</v>
      </c>
      <c r="H9">
        <f t="shared" si="2"/>
        <v>1.3</v>
      </c>
      <c r="I9">
        <v>1.3069999999999999</v>
      </c>
      <c r="J9">
        <v>1.2909999999999999</v>
      </c>
      <c r="K9">
        <v>1.302</v>
      </c>
      <c r="L9">
        <f>AVERAGE(M9:O9)</f>
        <v>31.186666666666667</v>
      </c>
      <c r="M9">
        <v>31.18</v>
      </c>
      <c r="N9">
        <v>31.19</v>
      </c>
      <c r="O9">
        <v>31.19</v>
      </c>
      <c r="P9">
        <f>(($L9)/($D9*1000))*((SQRT(2))/(4*0.4317827))</f>
        <v>2.9205532864381325E-3</v>
      </c>
      <c r="Q9">
        <f>(($H9)/($D9*1000))*((SQRT(2))/(4*0.51910983))</f>
        <v>1.0126176973709147E-4</v>
      </c>
    </row>
    <row r="11" spans="1:29" x14ac:dyDescent="0.25">
      <c r="A11" t="s">
        <v>8</v>
      </c>
      <c r="C11">
        <v>0</v>
      </c>
      <c r="E11">
        <v>8.8490000000000002</v>
      </c>
      <c r="F11">
        <v>8.85</v>
      </c>
      <c r="G11">
        <v>8.8510000000000009</v>
      </c>
      <c r="I11">
        <v>1.413</v>
      </c>
      <c r="J11">
        <v>1.407</v>
      </c>
      <c r="K11">
        <v>1.409</v>
      </c>
      <c r="M11">
        <v>31.3</v>
      </c>
      <c r="N11">
        <v>31.3</v>
      </c>
      <c r="O11">
        <v>31.3</v>
      </c>
    </row>
    <row r="12" spans="1:29" x14ac:dyDescent="0.25">
      <c r="A12" t="s">
        <v>0</v>
      </c>
      <c r="B12" t="s">
        <v>1</v>
      </c>
      <c r="C12" t="s">
        <v>2</v>
      </c>
      <c r="D12" t="s">
        <v>3</v>
      </c>
      <c r="E12">
        <v>1</v>
      </c>
      <c r="F12">
        <v>2</v>
      </c>
      <c r="G12">
        <v>3</v>
      </c>
      <c r="H12" t="s">
        <v>4</v>
      </c>
      <c r="I12">
        <v>1</v>
      </c>
      <c r="J12">
        <v>2</v>
      </c>
      <c r="K12">
        <v>3</v>
      </c>
      <c r="L12" t="s">
        <v>5</v>
      </c>
      <c r="M12">
        <v>1</v>
      </c>
      <c r="N12">
        <v>2</v>
      </c>
      <c r="O12">
        <v>3</v>
      </c>
      <c r="P12" t="s">
        <v>6</v>
      </c>
      <c r="Q12" t="s">
        <v>7</v>
      </c>
    </row>
    <row r="13" spans="1:29" x14ac:dyDescent="0.25">
      <c r="A13">
        <f>2.5+($B23-$D$30)</f>
        <v>26.4</v>
      </c>
      <c r="B13">
        <v>-1</v>
      </c>
      <c r="C13">
        <f>((-0.37205)+(17.539/$A13)+(-33.504/($A13^2))+(27.637/($A13^3)))*(-1)</f>
        <v>-0.24573646702910656</v>
      </c>
      <c r="D13">
        <f>AVERAGE(E13:G13)</f>
        <v>8.8406666666666656</v>
      </c>
      <c r="E13">
        <v>8.8390000000000004</v>
      </c>
      <c r="F13">
        <v>8.8420000000000005</v>
      </c>
      <c r="G13">
        <v>8.8409999999999993</v>
      </c>
      <c r="H13">
        <f>AVERAGE(I13:K13)</f>
        <v>1.3976666666666668</v>
      </c>
      <c r="I13">
        <v>1.397</v>
      </c>
      <c r="J13">
        <v>1.391</v>
      </c>
      <c r="K13">
        <v>1.405</v>
      </c>
      <c r="L13">
        <f>AVERAGE(M13:O13)</f>
        <v>31.266666666666666</v>
      </c>
      <c r="M13">
        <v>31.27</v>
      </c>
      <c r="N13">
        <v>31.27</v>
      </c>
      <c r="O13">
        <v>31.26</v>
      </c>
      <c r="P13">
        <f>(($L13)/($D13*1000))*((SQRT(2))/(4*0.4317827))</f>
        <v>2.8959185075394115E-3</v>
      </c>
      <c r="Q13">
        <f>(($H13)/($D13*1000))*((SQRT(2))/(4*0.51910983))</f>
        <v>1.0767486732751622E-4</v>
      </c>
    </row>
    <row r="14" spans="1:29" x14ac:dyDescent="0.25">
      <c r="A14">
        <f>2.5+($B24-$D$30)</f>
        <v>11.4</v>
      </c>
      <c r="C14">
        <f t="shared" ref="C14:C20" si="6">((-0.37205)+(17.539/$A14)+(-33.504/($A14^2))+(27.637/($A14^3)))*(-1)</f>
        <v>-0.92731055898441106</v>
      </c>
      <c r="D14">
        <f t="shared" ref="D14:D20" si="7">AVERAGE(E14:G14)</f>
        <v>8.831666666666667</v>
      </c>
      <c r="E14">
        <v>8.8350000000000009</v>
      </c>
      <c r="F14">
        <v>8.8309999999999995</v>
      </c>
      <c r="G14">
        <v>8.8290000000000006</v>
      </c>
      <c r="H14">
        <f t="shared" ref="H14:H20" si="8">AVERAGE(I14:K14)</f>
        <v>1.420333333333333</v>
      </c>
      <c r="I14">
        <v>1.409</v>
      </c>
      <c r="J14">
        <v>1.42</v>
      </c>
      <c r="K14">
        <v>1.4319999999999999</v>
      </c>
      <c r="L14">
        <f t="shared" ref="L14:L20" si="9">AVERAGE(M14:O14)</f>
        <v>31.173333333333336</v>
      </c>
      <c r="M14">
        <v>31.18</v>
      </c>
      <c r="N14">
        <v>31.17</v>
      </c>
      <c r="O14">
        <v>31.17</v>
      </c>
      <c r="P14">
        <f t="shared" ref="P13:P20" si="10">(($L14)/($D14*1000))*((SQRT(2))/(4*0.4317827))</f>
        <v>2.890216280675287E-3</v>
      </c>
      <c r="Q14">
        <f t="shared" ref="Q13:Q20" si="11">(($H14)/($D14*1000))*((SQRT(2))/(4*0.51910983))</f>
        <v>1.0953259173902867E-4</v>
      </c>
    </row>
    <row r="15" spans="1:29" x14ac:dyDescent="0.25">
      <c r="A15">
        <f>2.5+($B25-$D$30)</f>
        <v>9.4</v>
      </c>
      <c r="C15">
        <f t="shared" si="6"/>
        <v>-1.1478991442165996</v>
      </c>
      <c r="D15">
        <f t="shared" si="7"/>
        <v>8.8276666666666657</v>
      </c>
      <c r="E15">
        <v>8.8290000000000006</v>
      </c>
      <c r="F15">
        <v>8.8239999999999998</v>
      </c>
      <c r="G15">
        <v>8.83</v>
      </c>
      <c r="H15">
        <f t="shared" si="8"/>
        <v>1.4356666666666669</v>
      </c>
      <c r="I15">
        <v>1.444</v>
      </c>
      <c r="J15">
        <v>1.4339999999999999</v>
      </c>
      <c r="K15">
        <v>1.429</v>
      </c>
      <c r="L15">
        <f t="shared" si="9"/>
        <v>31.123333333333335</v>
      </c>
      <c r="M15">
        <v>31.12</v>
      </c>
      <c r="N15">
        <v>31.12</v>
      </c>
      <c r="O15">
        <v>31.13</v>
      </c>
      <c r="P15">
        <f>(($L15)/($D15*1000))*((SQRT(2))/(4*0.4317827))</f>
        <v>2.8868880784367608E-3</v>
      </c>
      <c r="Q15">
        <f>(($H15)/($D15*1000))*((SQRT(2))/(4*0.51910983))</f>
        <v>1.1076522776450203E-4</v>
      </c>
    </row>
    <row r="16" spans="1:29" x14ac:dyDescent="0.25">
      <c r="A16">
        <f>2.5+($B26-$D$30)</f>
        <v>7.4</v>
      </c>
      <c r="C16">
        <f t="shared" si="6"/>
        <v>-1.4544534647503606</v>
      </c>
      <c r="D16">
        <f t="shared" si="7"/>
        <v>8.8160000000000007</v>
      </c>
      <c r="E16">
        <v>8.8219999999999992</v>
      </c>
      <c r="F16">
        <v>8.8089999999999993</v>
      </c>
      <c r="G16">
        <v>8.8170000000000002</v>
      </c>
      <c r="H16">
        <f t="shared" si="8"/>
        <v>1.4556666666666667</v>
      </c>
      <c r="I16">
        <v>1.464</v>
      </c>
      <c r="J16">
        <v>1.4550000000000001</v>
      </c>
      <c r="K16">
        <v>1.448</v>
      </c>
      <c r="L16">
        <f t="shared" si="9"/>
        <v>31.026666666666667</v>
      </c>
      <c r="M16">
        <v>31.02</v>
      </c>
      <c r="N16">
        <v>31.03</v>
      </c>
      <c r="O16">
        <v>31.03</v>
      </c>
      <c r="P16">
        <f>(($L16)/($D16*1000))*((SQRT(2))/(4*0.4317827))</f>
        <v>2.8817301291498587E-3</v>
      </c>
      <c r="Q16">
        <f t="shared" si="11"/>
        <v>1.1245690046631333E-4</v>
      </c>
    </row>
    <row r="17" spans="1:17" x14ac:dyDescent="0.25">
      <c r="A17">
        <f>2.5+($B27-$D$30)</f>
        <v>5.4</v>
      </c>
      <c r="C17">
        <f t="shared" si="6"/>
        <v>-1.9024549027079209</v>
      </c>
      <c r="D17">
        <f t="shared" si="7"/>
        <v>8.8223333333333329</v>
      </c>
      <c r="E17">
        <v>8.8170000000000002</v>
      </c>
      <c r="F17">
        <v>8.827</v>
      </c>
      <c r="G17">
        <v>8.8230000000000004</v>
      </c>
      <c r="H17">
        <f t="shared" si="8"/>
        <v>1.4453333333333334</v>
      </c>
      <c r="I17">
        <v>1.4379999999999999</v>
      </c>
      <c r="J17">
        <v>1.4419999999999999</v>
      </c>
      <c r="K17">
        <v>1.456</v>
      </c>
      <c r="L17">
        <f t="shared" si="9"/>
        <v>30.936666666666667</v>
      </c>
      <c r="M17">
        <v>30.94</v>
      </c>
      <c r="N17">
        <v>30.94</v>
      </c>
      <c r="O17">
        <v>30.93</v>
      </c>
      <c r="P17">
        <f t="shared" si="10"/>
        <v>2.8713082850456671E-3</v>
      </c>
      <c r="Q17">
        <f>(($H17)/($D17*1000))*((SQRT(2))/(4*0.51910983))</f>
        <v>1.115784463268505E-4</v>
      </c>
    </row>
    <row r="18" spans="1:17" x14ac:dyDescent="0.25">
      <c r="A18">
        <f>2.5+($B28-$D$30)</f>
        <v>3.4</v>
      </c>
      <c r="C18">
        <f t="shared" si="6"/>
        <v>-2.5913694992876053</v>
      </c>
      <c r="D18">
        <f t="shared" si="7"/>
        <v>8.7833333333333332</v>
      </c>
      <c r="E18">
        <v>8.7829999999999995</v>
      </c>
      <c r="F18">
        <v>8.7859999999999996</v>
      </c>
      <c r="G18">
        <v>8.7810000000000006</v>
      </c>
      <c r="H18">
        <f t="shared" si="8"/>
        <v>1.4386666666666665</v>
      </c>
      <c r="I18">
        <v>1.4370000000000001</v>
      </c>
      <c r="J18">
        <v>1.448</v>
      </c>
      <c r="K18">
        <v>1.431</v>
      </c>
      <c r="L18">
        <f t="shared" si="9"/>
        <v>30.716666666666669</v>
      </c>
      <c r="M18">
        <v>30.72</v>
      </c>
      <c r="N18">
        <v>30.71</v>
      </c>
      <c r="O18">
        <v>30.72</v>
      </c>
      <c r="P18">
        <f>(($L18)/($D18*1000))*((SQRT(2))/(4*0.4317827))</f>
        <v>2.8635481415255882E-3</v>
      </c>
      <c r="Q18">
        <f t="shared" si="11"/>
        <v>1.1155693409427585E-4</v>
      </c>
    </row>
    <row r="19" spans="1:17" x14ac:dyDescent="0.25">
      <c r="A19">
        <f>2.5+($B29-$D$30)</f>
        <v>2.9</v>
      </c>
      <c r="C19">
        <f t="shared" si="6"/>
        <v>-2.8252270511296085</v>
      </c>
      <c r="D19">
        <f t="shared" si="7"/>
        <v>8.7413333333333352</v>
      </c>
      <c r="E19">
        <v>8.74</v>
      </c>
      <c r="F19">
        <v>8.7409999999999997</v>
      </c>
      <c r="G19">
        <v>8.7430000000000003</v>
      </c>
      <c r="H19">
        <f t="shared" si="8"/>
        <v>1.4363333333333335</v>
      </c>
      <c r="I19">
        <v>1.4279999999999999</v>
      </c>
      <c r="J19">
        <v>1.444</v>
      </c>
      <c r="K19">
        <v>1.4370000000000001</v>
      </c>
      <c r="L19">
        <f t="shared" si="9"/>
        <v>30.566666666666666</v>
      </c>
      <c r="M19">
        <v>30.57</v>
      </c>
      <c r="N19">
        <v>30.57</v>
      </c>
      <c r="O19">
        <v>30.56</v>
      </c>
      <c r="P19">
        <f>(($L19)/($D19*1000))*((SQRT(2))/(4*0.4317827))</f>
        <v>2.8632559260008471E-3</v>
      </c>
      <c r="Q19">
        <f t="shared" si="11"/>
        <v>1.1191113786768472E-4</v>
      </c>
    </row>
    <row r="20" spans="1:17" x14ac:dyDescent="0.25">
      <c r="A20">
        <f>2.5+($B30-$D$30)</f>
        <v>2.5999999999999996</v>
      </c>
      <c r="C20">
        <f t="shared" si="6"/>
        <v>-2.9899345243513897</v>
      </c>
      <c r="D20">
        <f t="shared" si="7"/>
        <v>8.7156666666666656</v>
      </c>
      <c r="E20">
        <v>8.7170000000000005</v>
      </c>
      <c r="F20">
        <v>8.7110000000000003</v>
      </c>
      <c r="G20">
        <v>8.7189999999999994</v>
      </c>
      <c r="H20">
        <f t="shared" si="8"/>
        <v>1.4554333333333334</v>
      </c>
      <c r="I20">
        <v>1.458</v>
      </c>
      <c r="J20">
        <v>1.4542999999999999</v>
      </c>
      <c r="K20">
        <v>1.454</v>
      </c>
      <c r="L20">
        <f t="shared" si="9"/>
        <v>30.5</v>
      </c>
      <c r="M20">
        <v>30.5</v>
      </c>
      <c r="N20">
        <v>30.5</v>
      </c>
      <c r="O20">
        <v>30.5</v>
      </c>
      <c r="P20">
        <f>(($L20)/($D20*1000))*((SQRT(2))/(4*0.4317827))</f>
        <v>2.8654246721655095E-3</v>
      </c>
      <c r="Q20">
        <f>(($H20)/($D20*1000))*((SQRT(2))/(4*0.51910983))</f>
        <v>1.137332523860808E-4</v>
      </c>
    </row>
    <row r="21" spans="1:17" x14ac:dyDescent="0.25">
      <c r="A21" t="s">
        <v>10</v>
      </c>
    </row>
    <row r="22" spans="1:17" x14ac:dyDescent="0.25">
      <c r="A22">
        <v>25</v>
      </c>
    </row>
    <row r="23" spans="1:17" x14ac:dyDescent="0.25">
      <c r="A23">
        <v>10</v>
      </c>
      <c r="B23">
        <v>25</v>
      </c>
    </row>
    <row r="24" spans="1:17" x14ac:dyDescent="0.25">
      <c r="A24">
        <v>8</v>
      </c>
      <c r="B24">
        <v>10</v>
      </c>
    </row>
    <row r="25" spans="1:17" x14ac:dyDescent="0.25">
      <c r="A25">
        <v>6</v>
      </c>
      <c r="B25">
        <v>8</v>
      </c>
    </row>
    <row r="26" spans="1:17" x14ac:dyDescent="0.25">
      <c r="A26">
        <v>4</v>
      </c>
      <c r="B26">
        <v>6</v>
      </c>
    </row>
    <row r="27" spans="1:17" x14ac:dyDescent="0.25">
      <c r="A27">
        <v>2</v>
      </c>
      <c r="B27">
        <v>4</v>
      </c>
    </row>
    <row r="28" spans="1:17" x14ac:dyDescent="0.25">
      <c r="A28">
        <v>0</v>
      </c>
      <c r="B28">
        <v>2</v>
      </c>
    </row>
    <row r="29" spans="1:17" x14ac:dyDescent="0.25">
      <c r="A29">
        <v>-0.5</v>
      </c>
      <c r="B29">
        <v>1.5</v>
      </c>
    </row>
    <row r="30" spans="1:17" x14ac:dyDescent="0.25">
      <c r="A30" s="1" t="s">
        <v>9</v>
      </c>
      <c r="B30">
        <v>1.2</v>
      </c>
      <c r="D30">
        <v>1.1000000000000001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Hardy</dc:creator>
  <cp:lastModifiedBy>Ben Hardy</cp:lastModifiedBy>
  <dcterms:created xsi:type="dcterms:W3CDTF">2016-07-19T15:50:43Z</dcterms:created>
  <dcterms:modified xsi:type="dcterms:W3CDTF">2016-07-23T01:14:51Z</dcterms:modified>
</cp:coreProperties>
</file>