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0571" yWindow="2685" windowWidth="24060" windowHeight="10455" activeTab="0"/>
  </bookViews>
  <sheets>
    <sheet name="Active Projects" sheetId="1" r:id="rId1"/>
  </sheets>
  <definedNames/>
  <calcPr calcId="145621"/>
</workbook>
</file>

<file path=xl/sharedStrings.xml><?xml version="1.0" encoding="utf-8"?>
<sst xmlns="http://schemas.openxmlformats.org/spreadsheetml/2006/main" count="69" uniqueCount="52">
  <si>
    <t>EE</t>
  </si>
  <si>
    <t>ET</t>
  </si>
  <si>
    <t>Materials</t>
  </si>
  <si>
    <t>CS</t>
  </si>
  <si>
    <t>Notes</t>
  </si>
  <si>
    <t>Start</t>
  </si>
  <si>
    <t>Finish</t>
  </si>
  <si>
    <t>ET: Electronic Technician</t>
  </si>
  <si>
    <t>CS: Computer Scientist</t>
  </si>
  <si>
    <t>EE: Electrical Engineer</t>
  </si>
  <si>
    <t xml:space="preserve">JLAB Total </t>
  </si>
  <si>
    <t>Labor w/fringe (w/o overhead) &amp; Materials</t>
  </si>
  <si>
    <t>Hourly rate w/fringe*</t>
  </si>
  <si>
    <t>* Subject to change</t>
  </si>
  <si>
    <t>Total*</t>
  </si>
  <si>
    <t>G&amp;A (46%)*</t>
  </si>
  <si>
    <t>Labor (MW)</t>
  </si>
  <si>
    <t>Misc Exp</t>
  </si>
  <si>
    <t>EF: Electronic Fabrication</t>
  </si>
  <si>
    <t>EL: Electrician</t>
  </si>
  <si>
    <t>EF</t>
  </si>
  <si>
    <t>EL</t>
  </si>
  <si>
    <t>AC</t>
  </si>
  <si>
    <t>AC: Associate engineer/designer/coordinator</t>
  </si>
  <si>
    <t>Total Labor (weeks)</t>
  </si>
  <si>
    <t>System</t>
  </si>
  <si>
    <t>BCM cavity</t>
  </si>
  <si>
    <t>60 Hz timing system (SCAM?)</t>
  </si>
  <si>
    <t>BLMs (is this SSGs territory?)</t>
  </si>
  <si>
    <t>I to V's</t>
  </si>
  <si>
    <t>UNITS on HAND</t>
  </si>
  <si>
    <t>NEW UNITS</t>
  </si>
  <si>
    <t>Total Units</t>
  </si>
  <si>
    <t>?</t>
  </si>
  <si>
    <t>Valve Instrumentation</t>
  </si>
  <si>
    <t>Viewer Instrumentation + New Assemblies</t>
  </si>
  <si>
    <t xml:space="preserve">Ion Pump </t>
  </si>
  <si>
    <t>Dump Instrumentation</t>
  </si>
  <si>
    <t>Insertable Cup Instrumentation</t>
  </si>
  <si>
    <t>Aperture Instrumentation</t>
  </si>
  <si>
    <t>Picometers with Swiching System</t>
  </si>
  <si>
    <t>Stripline BPMs</t>
  </si>
  <si>
    <t>Harps</t>
  </si>
  <si>
    <t>Yao cavity</t>
  </si>
  <si>
    <t>IOCs</t>
  </si>
  <si>
    <t>Ion Pump Supplies * (JH Versions)</t>
  </si>
  <si>
    <t>**DP Stations</t>
  </si>
  <si>
    <t>X</t>
  </si>
  <si>
    <t>EESIC System Instrumentation ONLY</t>
  </si>
  <si>
    <t>Convectron Guages</t>
  </si>
  <si>
    <t>Network (Support Network Cameras?)</t>
  </si>
  <si>
    <t>Instrumentation Racks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</si>
</sst>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14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name val="돋움"/>
      <family val="3"/>
    </font>
    <font>
      <sz val="10"/>
      <color theme="1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name val="Arial"/>
      <family val="2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u val="single"/>
      <sz val="12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8" fillId="2" borderId="0" applyNumberFormat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2" fontId="0" fillId="0" borderId="0" xfId="0" applyNumberFormat="1" applyAlignment="1">
      <alignment horizontal="center"/>
    </xf>
    <xf numFmtId="0" fontId="0" fillId="3" borderId="0" xfId="0" applyFill="1"/>
    <xf numFmtId="44" fontId="0" fillId="0" borderId="0" xfId="0" applyNumberFormat="1"/>
    <xf numFmtId="44" fontId="2" fillId="3" borderId="0" xfId="0" applyNumberFormat="1" applyFont="1" applyFill="1"/>
    <xf numFmtId="44" fontId="0" fillId="0" borderId="0" xfId="0" applyNumberFormat="1" applyAlignment="1">
      <alignment horizontal="center"/>
    </xf>
    <xf numFmtId="44" fontId="0" fillId="3" borderId="0" xfId="0" applyNumberFormat="1" applyFill="1" applyAlignment="1">
      <alignment horizontal="center"/>
    </xf>
    <xf numFmtId="44" fontId="0" fillId="3" borderId="0" xfId="0" applyNumberFormat="1" applyFill="1"/>
    <xf numFmtId="44" fontId="2" fillId="4" borderId="0" xfId="0" applyNumberFormat="1" applyFont="1" applyFill="1"/>
    <xf numFmtId="0" fontId="2" fillId="3" borderId="0" xfId="0" applyFont="1" applyFill="1"/>
    <xf numFmtId="0" fontId="2" fillId="5" borderId="0" xfId="0" applyFont="1" applyFill="1"/>
    <xf numFmtId="44" fontId="2" fillId="5" borderId="0" xfId="0" applyNumberFormat="1" applyFont="1" applyFill="1"/>
    <xf numFmtId="0" fontId="2" fillId="4" borderId="0" xfId="0" applyFont="1" applyFill="1"/>
    <xf numFmtId="0" fontId="2" fillId="6" borderId="0" xfId="0" applyFont="1" applyFill="1"/>
    <xf numFmtId="0" fontId="2" fillId="3" borderId="0" xfId="0" applyFont="1" applyFill="1" applyAlignment="1">
      <alignment horizontal="center"/>
    </xf>
    <xf numFmtId="0" fontId="5" fillId="7" borderId="1" xfId="0" applyFont="1" applyFill="1" applyBorder="1"/>
    <xf numFmtId="0" fontId="5" fillId="7" borderId="1" xfId="0" applyFont="1" applyFill="1" applyBorder="1" applyAlignment="1">
      <alignment horizontal="left"/>
    </xf>
    <xf numFmtId="0" fontId="0" fillId="0" borderId="1" xfId="0" applyBorder="1"/>
    <xf numFmtId="44" fontId="0" fillId="0" borderId="1" xfId="0" applyNumberFormat="1" applyBorder="1"/>
    <xf numFmtId="14" fontId="0" fillId="0" borderId="1" xfId="0" applyNumberFormat="1" applyBorder="1"/>
    <xf numFmtId="0" fontId="2" fillId="8" borderId="1" xfId="0" applyFont="1" applyFill="1" applyBorder="1"/>
    <xf numFmtId="0" fontId="2" fillId="8" borderId="1" xfId="0" applyFont="1" applyFill="1" applyBorder="1" applyAlignment="1">
      <alignment horizontal="center"/>
    </xf>
    <xf numFmtId="0" fontId="0" fillId="7" borderId="0" xfId="0" applyFill="1"/>
    <xf numFmtId="0" fontId="5" fillId="9" borderId="1" xfId="0" applyFont="1" applyFill="1" applyBorder="1"/>
    <xf numFmtId="0" fontId="0" fillId="7" borderId="1" xfId="0" applyFont="1" applyFill="1" applyBorder="1" applyAlignment="1">
      <alignment horizontal="center"/>
    </xf>
    <xf numFmtId="0" fontId="7" fillId="7" borderId="1" xfId="20" applyFont="1" applyFill="1" applyBorder="1" applyAlignment="1" applyProtection="1">
      <alignment/>
      <protection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0" xfId="0" applyFont="1" applyFill="1"/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/>
    <xf numFmtId="0" fontId="9" fillId="7" borderId="1" xfId="0" applyFont="1" applyFill="1" applyBorder="1" applyAlignment="1">
      <alignment horizontal="center" shrinkToFit="1"/>
    </xf>
    <xf numFmtId="0" fontId="10" fillId="7" borderId="1" xfId="0" applyFont="1" applyFill="1" applyBorder="1"/>
    <xf numFmtId="0" fontId="12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/>
    </xf>
    <xf numFmtId="44" fontId="9" fillId="7" borderId="1" xfId="0" applyNumberFormat="1" applyFont="1" applyFill="1" applyBorder="1" applyAlignment="1">
      <alignment/>
    </xf>
    <xf numFmtId="14" fontId="9" fillId="7" borderId="1" xfId="0" applyNumberFormat="1" applyFont="1" applyFill="1" applyBorder="1" applyAlignment="1">
      <alignment/>
    </xf>
    <xf numFmtId="164" fontId="9" fillId="7" borderId="1" xfId="0" applyNumberFormat="1" applyFont="1" applyFill="1" applyBorder="1" applyAlignment="1">
      <alignment/>
    </xf>
    <xf numFmtId="0" fontId="12" fillId="7" borderId="1" xfId="0" applyFont="1" applyFill="1" applyBorder="1" applyAlignment="1">
      <alignment/>
    </xf>
    <xf numFmtId="44" fontId="12" fillId="7" borderId="1" xfId="0" applyNumberFormat="1" applyFont="1" applyFill="1" applyBorder="1" applyAlignment="1">
      <alignment/>
    </xf>
    <xf numFmtId="14" fontId="12" fillId="7" borderId="1" xfId="0" applyNumberFormat="1" applyFont="1" applyFill="1" applyBorder="1" applyAlignment="1">
      <alignment/>
    </xf>
    <xf numFmtId="0" fontId="0" fillId="7" borderId="1" xfId="0" applyFont="1" applyFill="1" applyBorder="1"/>
    <xf numFmtId="164" fontId="12" fillId="7" borderId="1" xfId="0" applyNumberFormat="1" applyFont="1" applyFill="1" applyBorder="1" applyAlignment="1">
      <alignment/>
    </xf>
    <xf numFmtId="0" fontId="0" fillId="9" borderId="1" xfId="0" applyFont="1" applyFill="1" applyBorder="1"/>
    <xf numFmtId="0" fontId="0" fillId="9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 shrinkToFit="1"/>
    </xf>
    <xf numFmtId="164" fontId="0" fillId="9" borderId="1" xfId="0" applyNumberFormat="1" applyFont="1" applyFill="1" applyBorder="1" applyAlignment="1">
      <alignment horizontal="center"/>
    </xf>
    <xf numFmtId="44" fontId="0" fillId="9" borderId="1" xfId="0" applyNumberFormat="1" applyFont="1" applyFill="1" applyBorder="1"/>
    <xf numFmtId="14" fontId="0" fillId="9" borderId="1" xfId="0" applyNumberFormat="1" applyFont="1" applyFill="1" applyBorder="1"/>
    <xf numFmtId="0" fontId="9" fillId="0" borderId="1" xfId="0" applyFont="1" applyBorder="1"/>
    <xf numFmtId="0" fontId="9" fillId="7" borderId="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shrinkToFit="1"/>
    </xf>
    <xf numFmtId="0" fontId="12" fillId="7" borderId="1" xfId="21" applyFont="1" applyFill="1" applyBorder="1" applyAlignment="1">
      <alignment horizontal="center"/>
    </xf>
    <xf numFmtId="0" fontId="11" fillId="7" borderId="1" xfId="20" applyFont="1" applyFill="1" applyBorder="1" applyAlignment="1" applyProtection="1">
      <alignment horizontal="center"/>
      <protection/>
    </xf>
    <xf numFmtId="0" fontId="12" fillId="7" borderId="1" xfId="0" applyFont="1" applyFill="1" applyBorder="1" applyAlignment="1">
      <alignment horizontal="center" shrinkToFit="1"/>
    </xf>
    <xf numFmtId="0" fontId="9" fillId="7" borderId="1" xfId="0" applyFont="1" applyFill="1" applyBorder="1" applyAlignment="1" quotePrefix="1">
      <alignment horizontal="center"/>
    </xf>
    <xf numFmtId="0" fontId="12" fillId="7" borderId="1" xfId="21" applyFont="1" applyFill="1" applyBorder="1"/>
    <xf numFmtId="0" fontId="13" fillId="0" borderId="0" xfId="0" applyFont="1" applyAlignment="1">
      <alignment horizontal="center"/>
    </xf>
    <xf numFmtId="0" fontId="13" fillId="7" borderId="1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eutr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abSelected="1" zoomScale="80" zoomScaleNormal="80" workbookViewId="0" topLeftCell="A1">
      <pane ySplit="3" topLeftCell="A4" activePane="bottomLeft" state="frozen"/>
      <selection pane="bottomLeft" activeCell="O15" sqref="O15"/>
    </sheetView>
  </sheetViews>
  <sheetFormatPr defaultColWidth="9.140625" defaultRowHeight="12.75"/>
  <cols>
    <col min="2" max="2" width="47.140625" style="0" customWidth="1"/>
    <col min="3" max="3" width="17.7109375" style="0" customWidth="1"/>
    <col min="4" max="5" width="23.57421875" style="0" customWidth="1"/>
    <col min="6" max="6" width="16.00390625" style="0" customWidth="1"/>
    <col min="7" max="7" width="15.8515625" style="0" customWidth="1"/>
    <col min="8" max="8" width="14.421875" style="0" customWidth="1"/>
    <col min="9" max="9" width="12.140625" style="0" customWidth="1"/>
    <col min="10" max="10" width="12.57421875" style="0" customWidth="1"/>
    <col min="11" max="11" width="12.140625" style="0" customWidth="1"/>
    <col min="12" max="12" width="15.8515625" style="0" customWidth="1"/>
    <col min="13" max="13" width="11.421875" style="0" customWidth="1"/>
    <col min="14" max="14" width="3.28125" style="0" customWidth="1"/>
    <col min="15" max="15" width="10.8515625" style="0" customWidth="1"/>
    <col min="16" max="16" width="9.57421875" style="0" customWidth="1"/>
    <col min="17" max="17" width="4.8515625" style="0" customWidth="1"/>
    <col min="18" max="18" width="15.421875" style="0" customWidth="1"/>
    <col min="19" max="19" width="13.00390625" style="0" customWidth="1"/>
  </cols>
  <sheetData>
    <row r="1" spans="1:5" ht="15.75">
      <c r="A1" s="62" t="s">
        <v>47</v>
      </c>
      <c r="B1" s="3" t="s">
        <v>48</v>
      </c>
      <c r="C1" s="3"/>
      <c r="D1" s="3"/>
      <c r="E1" s="3"/>
    </row>
    <row r="2" spans="1:6" ht="12.75">
      <c r="A2" s="62"/>
      <c r="C2" s="32" t="s">
        <v>30</v>
      </c>
      <c r="D2" s="32" t="s">
        <v>31</v>
      </c>
      <c r="E2" s="32" t="s">
        <v>32</v>
      </c>
      <c r="F2" s="2" t="s">
        <v>16</v>
      </c>
    </row>
    <row r="3" spans="1:18" ht="12.75">
      <c r="A3" s="62"/>
      <c r="B3" s="12" t="s">
        <v>25</v>
      </c>
      <c r="C3" s="12"/>
      <c r="D3" s="12"/>
      <c r="E3" s="12"/>
      <c r="F3" s="17" t="s">
        <v>0</v>
      </c>
      <c r="G3" s="17" t="s">
        <v>1</v>
      </c>
      <c r="H3" s="17" t="s">
        <v>22</v>
      </c>
      <c r="I3" s="17" t="s">
        <v>3</v>
      </c>
      <c r="J3" s="17" t="s">
        <v>20</v>
      </c>
      <c r="K3" s="17" t="s">
        <v>21</v>
      </c>
      <c r="L3" s="12" t="s">
        <v>2</v>
      </c>
      <c r="M3" s="12" t="s">
        <v>17</v>
      </c>
      <c r="N3" s="12"/>
      <c r="O3" s="12" t="s">
        <v>5</v>
      </c>
      <c r="P3" s="12" t="s">
        <v>6</v>
      </c>
      <c r="Q3" s="12"/>
      <c r="R3" s="12" t="s">
        <v>4</v>
      </c>
    </row>
    <row r="4" spans="1:18" s="25" customFormat="1" ht="15">
      <c r="A4" s="63" t="s">
        <v>47</v>
      </c>
      <c r="B4" s="54" t="s">
        <v>34</v>
      </c>
      <c r="C4" s="33">
        <v>5</v>
      </c>
      <c r="D4" s="33">
        <v>5</v>
      </c>
      <c r="E4" s="33">
        <v>10</v>
      </c>
      <c r="F4" s="55">
        <v>0.1</v>
      </c>
      <c r="G4" s="55">
        <v>3</v>
      </c>
      <c r="H4" s="34">
        <v>1</v>
      </c>
      <c r="I4" s="56">
        <v>1</v>
      </c>
      <c r="J4" s="55">
        <v>2</v>
      </c>
      <c r="K4" s="34"/>
      <c r="L4" s="42">
        <v>12000</v>
      </c>
      <c r="M4" s="40"/>
      <c r="N4" s="39"/>
      <c r="O4" s="41"/>
      <c r="P4" s="41"/>
      <c r="Q4" s="27"/>
      <c r="R4" s="46"/>
    </row>
    <row r="5" spans="1:18" s="25" customFormat="1" ht="15">
      <c r="A5" s="63"/>
      <c r="B5" s="54" t="s">
        <v>35</v>
      </c>
      <c r="C5" s="33">
        <v>8</v>
      </c>
      <c r="D5" s="33">
        <v>6</v>
      </c>
      <c r="E5" s="33">
        <v>14</v>
      </c>
      <c r="F5" s="55">
        <v>1</v>
      </c>
      <c r="G5" s="55">
        <v>7</v>
      </c>
      <c r="H5" s="34">
        <v>2</v>
      </c>
      <c r="I5" s="56">
        <v>2</v>
      </c>
      <c r="J5" s="55">
        <v>3</v>
      </c>
      <c r="K5" s="34"/>
      <c r="L5" s="42">
        <v>60000</v>
      </c>
      <c r="M5" s="40"/>
      <c r="N5" s="39"/>
      <c r="O5" s="41"/>
      <c r="P5" s="41"/>
      <c r="Q5" s="27"/>
      <c r="R5" s="46"/>
    </row>
    <row r="6" spans="1:18" s="25" customFormat="1" ht="15">
      <c r="A6" s="63"/>
      <c r="B6" s="54" t="s">
        <v>36</v>
      </c>
      <c r="C6" s="33">
        <v>20</v>
      </c>
      <c r="D6" s="33"/>
      <c r="E6" s="33">
        <v>20</v>
      </c>
      <c r="F6" s="55"/>
      <c r="G6" s="55"/>
      <c r="H6" s="34"/>
      <c r="I6" s="56"/>
      <c r="J6" s="55"/>
      <c r="K6" s="34"/>
      <c r="L6" s="42"/>
      <c r="M6" s="40"/>
      <c r="N6" s="39"/>
      <c r="O6" s="41"/>
      <c r="P6" s="41"/>
      <c r="Q6" s="27"/>
      <c r="R6" s="46"/>
    </row>
    <row r="7" spans="1:18" s="25" customFormat="1" ht="15">
      <c r="A7" s="63"/>
      <c r="B7" s="54" t="s">
        <v>45</v>
      </c>
      <c r="C7" s="33" t="s">
        <v>33</v>
      </c>
      <c r="D7" s="33" t="s">
        <v>33</v>
      </c>
      <c r="E7" s="33">
        <v>20</v>
      </c>
      <c r="F7" s="55"/>
      <c r="G7" s="55">
        <v>2</v>
      </c>
      <c r="H7" s="34"/>
      <c r="I7" s="56"/>
      <c r="J7" s="55">
        <v>3</v>
      </c>
      <c r="K7" s="34"/>
      <c r="L7" s="42"/>
      <c r="M7" s="40"/>
      <c r="N7" s="39"/>
      <c r="O7" s="41"/>
      <c r="P7" s="41"/>
      <c r="Q7" s="27"/>
      <c r="R7" s="46"/>
    </row>
    <row r="8" spans="1:18" s="25" customFormat="1" ht="15">
      <c r="A8" s="63" t="s">
        <v>47</v>
      </c>
      <c r="B8" s="54" t="s">
        <v>46</v>
      </c>
      <c r="C8" s="33">
        <v>2</v>
      </c>
      <c r="D8" s="33"/>
      <c r="E8" s="33">
        <v>2</v>
      </c>
      <c r="F8" s="34">
        <v>0.2</v>
      </c>
      <c r="G8" s="34">
        <v>0.5</v>
      </c>
      <c r="H8" s="34">
        <v>0.5</v>
      </c>
      <c r="I8" s="36">
        <v>0.5</v>
      </c>
      <c r="J8" s="34"/>
      <c r="K8" s="34"/>
      <c r="L8" s="42">
        <v>2000</v>
      </c>
      <c r="M8" s="40"/>
      <c r="N8" s="39"/>
      <c r="O8" s="41"/>
      <c r="P8" s="41"/>
      <c r="Q8" s="27"/>
      <c r="R8" s="46"/>
    </row>
    <row r="9" spans="1:18" s="25" customFormat="1" ht="15">
      <c r="A9" s="63" t="s">
        <v>47</v>
      </c>
      <c r="B9" s="54" t="s">
        <v>49</v>
      </c>
      <c r="C9" s="33">
        <v>0</v>
      </c>
      <c r="D9" s="33">
        <v>4</v>
      </c>
      <c r="E9" s="33">
        <v>4</v>
      </c>
      <c r="F9" s="55">
        <v>0.5</v>
      </c>
      <c r="G9" s="55">
        <v>1</v>
      </c>
      <c r="H9" s="34">
        <v>0.2</v>
      </c>
      <c r="I9" s="56">
        <v>0.2</v>
      </c>
      <c r="J9" s="55">
        <v>0.5</v>
      </c>
      <c r="K9" s="34"/>
      <c r="L9" s="42">
        <v>1500</v>
      </c>
      <c r="M9" s="40"/>
      <c r="N9" s="39"/>
      <c r="O9" s="41"/>
      <c r="P9" s="41"/>
      <c r="Q9" s="27"/>
      <c r="R9" s="46"/>
    </row>
    <row r="10" spans="1:18" s="25" customFormat="1" ht="15">
      <c r="A10" s="63" t="s">
        <v>47</v>
      </c>
      <c r="B10" s="54" t="s">
        <v>37</v>
      </c>
      <c r="C10" s="33">
        <v>2</v>
      </c>
      <c r="D10" s="33">
        <v>1</v>
      </c>
      <c r="E10" s="33">
        <v>3</v>
      </c>
      <c r="F10" s="55">
        <v>0.2</v>
      </c>
      <c r="G10" s="55">
        <v>2</v>
      </c>
      <c r="H10" s="34">
        <v>1</v>
      </c>
      <c r="I10" s="56">
        <v>1</v>
      </c>
      <c r="J10" s="55">
        <v>1</v>
      </c>
      <c r="K10" s="34"/>
      <c r="L10" s="42">
        <v>4000</v>
      </c>
      <c r="M10" s="40"/>
      <c r="N10" s="39"/>
      <c r="O10" s="41"/>
      <c r="P10" s="41"/>
      <c r="Q10" s="27"/>
      <c r="R10" s="46"/>
    </row>
    <row r="11" spans="1:18" s="25" customFormat="1" ht="15">
      <c r="A11" s="63" t="s">
        <v>47</v>
      </c>
      <c r="B11" s="54" t="s">
        <v>38</v>
      </c>
      <c r="C11" s="33">
        <v>2</v>
      </c>
      <c r="D11" s="33">
        <v>1</v>
      </c>
      <c r="E11" s="33">
        <v>3</v>
      </c>
      <c r="F11" s="34">
        <v>0.2</v>
      </c>
      <c r="G11" s="34">
        <v>2</v>
      </c>
      <c r="H11" s="34">
        <v>1</v>
      </c>
      <c r="I11" s="36">
        <v>1</v>
      </c>
      <c r="J11" s="34">
        <v>1</v>
      </c>
      <c r="K11" s="34"/>
      <c r="L11" s="42">
        <v>4000</v>
      </c>
      <c r="M11" s="40"/>
      <c r="N11" s="39"/>
      <c r="O11" s="41"/>
      <c r="P11" s="41"/>
      <c r="Q11" s="27"/>
      <c r="R11" s="46"/>
    </row>
    <row r="12" spans="1:18" s="25" customFormat="1" ht="15">
      <c r="A12" s="63" t="s">
        <v>47</v>
      </c>
      <c r="B12" s="54" t="s">
        <v>39</v>
      </c>
      <c r="C12" s="33">
        <v>5</v>
      </c>
      <c r="D12" s="33">
        <v>0</v>
      </c>
      <c r="E12" s="33">
        <v>5</v>
      </c>
      <c r="F12" s="34"/>
      <c r="G12" s="34"/>
      <c r="H12" s="34"/>
      <c r="I12" s="36"/>
      <c r="J12" s="34">
        <v>2</v>
      </c>
      <c r="K12" s="34"/>
      <c r="L12" s="42">
        <v>2000</v>
      </c>
      <c r="M12" s="40"/>
      <c r="N12" s="39"/>
      <c r="O12" s="41"/>
      <c r="P12" s="41"/>
      <c r="Q12" s="27"/>
      <c r="R12" s="46"/>
    </row>
    <row r="13" spans="1:18" s="25" customFormat="1" ht="15">
      <c r="A13" s="63" t="s">
        <v>47</v>
      </c>
      <c r="B13" s="54" t="s">
        <v>40</v>
      </c>
      <c r="C13" s="33">
        <v>4</v>
      </c>
      <c r="D13" s="33">
        <v>2</v>
      </c>
      <c r="E13" s="33">
        <v>6</v>
      </c>
      <c r="F13" s="34"/>
      <c r="G13" s="34">
        <v>2</v>
      </c>
      <c r="H13" s="34">
        <v>2</v>
      </c>
      <c r="I13" s="36">
        <v>2</v>
      </c>
      <c r="J13" s="34"/>
      <c r="K13" s="34"/>
      <c r="L13" s="42">
        <v>10000</v>
      </c>
      <c r="M13" s="40"/>
      <c r="N13" s="39"/>
      <c r="O13" s="41"/>
      <c r="P13" s="41"/>
      <c r="Q13" s="27"/>
      <c r="R13" s="46"/>
    </row>
    <row r="14" spans="1:18" s="25" customFormat="1" ht="15">
      <c r="A14" s="63" t="s">
        <v>47</v>
      </c>
      <c r="B14" s="54" t="s">
        <v>29</v>
      </c>
      <c r="C14" s="33" t="s">
        <v>33</v>
      </c>
      <c r="D14" s="33" t="s">
        <v>33</v>
      </c>
      <c r="E14" s="33" t="s">
        <v>33</v>
      </c>
      <c r="F14" s="34"/>
      <c r="G14" s="34"/>
      <c r="H14" s="34"/>
      <c r="I14" s="36"/>
      <c r="J14" s="34"/>
      <c r="K14" s="34"/>
      <c r="L14" s="42"/>
      <c r="M14" s="40"/>
      <c r="N14" s="39"/>
      <c r="O14" s="41"/>
      <c r="P14" s="41"/>
      <c r="Q14" s="27"/>
      <c r="R14" s="46"/>
    </row>
    <row r="15" spans="1:18" s="25" customFormat="1" ht="15">
      <c r="A15" s="63"/>
      <c r="B15" s="54" t="s">
        <v>41</v>
      </c>
      <c r="C15" s="33">
        <v>0</v>
      </c>
      <c r="D15" s="33">
        <v>17</v>
      </c>
      <c r="E15" s="33">
        <v>17</v>
      </c>
      <c r="F15" s="34">
        <v>4</v>
      </c>
      <c r="G15" s="34">
        <v>8</v>
      </c>
      <c r="H15" s="34">
        <v>3</v>
      </c>
      <c r="I15" s="36">
        <v>2</v>
      </c>
      <c r="J15" s="34">
        <v>17</v>
      </c>
      <c r="K15" s="34"/>
      <c r="L15" s="42">
        <v>102000</v>
      </c>
      <c r="M15" s="40"/>
      <c r="N15" s="39"/>
      <c r="O15" s="41"/>
      <c r="P15" s="41"/>
      <c r="Q15" s="27"/>
      <c r="R15" s="46"/>
    </row>
    <row r="16" spans="1:18" s="25" customFormat="1" ht="15">
      <c r="A16" s="63"/>
      <c r="B16" s="54" t="s">
        <v>42</v>
      </c>
      <c r="C16" s="33">
        <v>1</v>
      </c>
      <c r="D16" s="33">
        <v>1</v>
      </c>
      <c r="E16" s="33">
        <v>2</v>
      </c>
      <c r="F16" s="34"/>
      <c r="G16" s="34">
        <v>2</v>
      </c>
      <c r="H16" s="34">
        <v>1</v>
      </c>
      <c r="I16" s="36">
        <v>1</v>
      </c>
      <c r="J16" s="34">
        <v>1</v>
      </c>
      <c r="K16" s="34"/>
      <c r="L16" s="42">
        <v>14000</v>
      </c>
      <c r="M16" s="40"/>
      <c r="N16" s="39"/>
      <c r="O16" s="41"/>
      <c r="P16" s="41"/>
      <c r="Q16" s="27"/>
      <c r="R16" s="46"/>
    </row>
    <row r="17" spans="1:18" s="25" customFormat="1" ht="15">
      <c r="A17" s="63"/>
      <c r="B17" s="54" t="s">
        <v>43</v>
      </c>
      <c r="C17" s="33" t="s">
        <v>33</v>
      </c>
      <c r="D17" s="33" t="s">
        <v>33</v>
      </c>
      <c r="E17" s="33">
        <v>1</v>
      </c>
      <c r="F17" s="34"/>
      <c r="G17" s="34"/>
      <c r="H17" s="34"/>
      <c r="I17" s="36"/>
      <c r="J17" s="34"/>
      <c r="K17" s="34"/>
      <c r="L17" s="42"/>
      <c r="M17" s="40"/>
      <c r="N17" s="39"/>
      <c r="O17" s="41"/>
      <c r="P17" s="41"/>
      <c r="Q17" s="27"/>
      <c r="R17" s="46"/>
    </row>
    <row r="18" spans="1:18" s="25" customFormat="1" ht="15">
      <c r="A18" s="63" t="s">
        <v>47</v>
      </c>
      <c r="B18" s="54" t="s">
        <v>26</v>
      </c>
      <c r="C18" s="33" t="s">
        <v>33</v>
      </c>
      <c r="D18" s="33" t="s">
        <v>33</v>
      </c>
      <c r="E18" s="33">
        <v>1</v>
      </c>
      <c r="F18" s="34">
        <v>1</v>
      </c>
      <c r="G18" s="34">
        <v>1</v>
      </c>
      <c r="H18" s="34">
        <v>1</v>
      </c>
      <c r="I18" s="36">
        <v>1</v>
      </c>
      <c r="J18" s="34">
        <v>1</v>
      </c>
      <c r="K18" s="34"/>
      <c r="L18" s="42">
        <v>8000</v>
      </c>
      <c r="M18" s="40"/>
      <c r="N18" s="39"/>
      <c r="O18" s="41"/>
      <c r="P18" s="41"/>
      <c r="Q18" s="27"/>
      <c r="R18" s="46"/>
    </row>
    <row r="19" spans="1:18" s="25" customFormat="1" ht="15">
      <c r="A19" s="63"/>
      <c r="B19" s="61" t="s">
        <v>44</v>
      </c>
      <c r="C19" s="57"/>
      <c r="D19" s="57"/>
      <c r="E19" s="57"/>
      <c r="F19" s="34"/>
      <c r="G19" s="34"/>
      <c r="H19" s="34"/>
      <c r="I19" s="36"/>
      <c r="J19" s="34"/>
      <c r="K19" s="34"/>
      <c r="L19" s="42">
        <f>SUM(L4:L18)</f>
        <v>219500</v>
      </c>
      <c r="M19" s="40"/>
      <c r="N19" s="39"/>
      <c r="O19" s="41"/>
      <c r="P19" s="41"/>
      <c r="Q19" s="27"/>
      <c r="R19" s="46"/>
    </row>
    <row r="20" spans="1:18" s="25" customFormat="1" ht="15">
      <c r="A20" s="63"/>
      <c r="B20" s="61" t="s">
        <v>50</v>
      </c>
      <c r="C20" s="57"/>
      <c r="D20" s="57"/>
      <c r="E20" s="57"/>
      <c r="F20" s="34"/>
      <c r="G20" s="34"/>
      <c r="H20" s="34"/>
      <c r="I20" s="36"/>
      <c r="J20" s="34"/>
      <c r="K20" s="34"/>
      <c r="L20" s="42"/>
      <c r="M20" s="40"/>
      <c r="N20" s="39"/>
      <c r="O20" s="41"/>
      <c r="P20" s="41"/>
      <c r="Q20" s="27"/>
      <c r="R20" s="46"/>
    </row>
    <row r="21" spans="1:18" s="25" customFormat="1" ht="15">
      <c r="A21" s="63"/>
      <c r="B21" s="61"/>
      <c r="C21" s="57"/>
      <c r="D21" s="57"/>
      <c r="E21" s="57"/>
      <c r="F21" s="34"/>
      <c r="G21" s="34"/>
      <c r="H21" s="34"/>
      <c r="I21" s="36"/>
      <c r="J21" s="34"/>
      <c r="K21" s="34"/>
      <c r="L21" s="42"/>
      <c r="M21" s="40"/>
      <c r="N21" s="39"/>
      <c r="O21" s="41"/>
      <c r="P21" s="41"/>
      <c r="Q21" s="27"/>
      <c r="R21" s="46"/>
    </row>
    <row r="22" spans="1:18" s="25" customFormat="1" ht="15">
      <c r="A22" s="63"/>
      <c r="B22" s="61"/>
      <c r="C22" s="57"/>
      <c r="D22" s="57"/>
      <c r="E22" s="57"/>
      <c r="F22" s="34"/>
      <c r="G22" s="34"/>
      <c r="H22" s="34"/>
      <c r="I22" s="36"/>
      <c r="J22" s="34"/>
      <c r="K22" s="34"/>
      <c r="L22" s="42"/>
      <c r="M22" s="40"/>
      <c r="N22" s="39"/>
      <c r="O22" s="41"/>
      <c r="P22" s="41"/>
      <c r="Q22" s="27"/>
      <c r="R22" s="46"/>
    </row>
    <row r="23" spans="1:18" s="25" customFormat="1" ht="15">
      <c r="A23" s="63"/>
      <c r="B23" s="61" t="s">
        <v>27</v>
      </c>
      <c r="C23" s="57"/>
      <c r="D23" s="57"/>
      <c r="E23" s="57"/>
      <c r="F23" s="34"/>
      <c r="G23" s="34"/>
      <c r="H23" s="34"/>
      <c r="I23" s="36"/>
      <c r="J23" s="34"/>
      <c r="K23" s="34"/>
      <c r="L23" s="42"/>
      <c r="M23" s="40"/>
      <c r="N23" s="39"/>
      <c r="O23" s="41"/>
      <c r="P23" s="41"/>
      <c r="Q23" s="27"/>
      <c r="R23" s="46"/>
    </row>
    <row r="24" spans="1:18" s="25" customFormat="1" ht="15">
      <c r="A24" s="63"/>
      <c r="B24" s="61" t="s">
        <v>28</v>
      </c>
      <c r="C24" s="57"/>
      <c r="D24" s="57"/>
      <c r="E24" s="57"/>
      <c r="F24" s="34"/>
      <c r="G24" s="34"/>
      <c r="H24" s="34"/>
      <c r="I24" s="36"/>
      <c r="J24" s="34"/>
      <c r="K24" s="34"/>
      <c r="L24" s="42"/>
      <c r="M24" s="40"/>
      <c r="N24" s="39"/>
      <c r="O24" s="41"/>
      <c r="P24" s="41"/>
      <c r="Q24" s="27"/>
      <c r="R24" s="46"/>
    </row>
    <row r="25" spans="1:18" s="25" customFormat="1" ht="15.75">
      <c r="A25" s="63"/>
      <c r="B25" s="37"/>
      <c r="C25" s="34"/>
      <c r="D25" s="34"/>
      <c r="E25" s="34"/>
      <c r="F25" s="34"/>
      <c r="G25" s="34"/>
      <c r="H25" s="34"/>
      <c r="I25" s="36"/>
      <c r="J25" s="34"/>
      <c r="K25" s="34"/>
      <c r="L25" s="42"/>
      <c r="M25" s="40"/>
      <c r="N25" s="39"/>
      <c r="O25" s="41"/>
      <c r="P25" s="41"/>
      <c r="Q25" s="27"/>
      <c r="R25" s="46"/>
    </row>
    <row r="26" spans="1:18" s="25" customFormat="1" ht="15">
      <c r="A26" s="63"/>
      <c r="B26" s="35" t="s">
        <v>51</v>
      </c>
      <c r="C26" s="34"/>
      <c r="D26" s="34"/>
      <c r="E26" s="34"/>
      <c r="F26" s="34"/>
      <c r="G26" s="34"/>
      <c r="H26" s="34">
        <v>0.2</v>
      </c>
      <c r="I26" s="36"/>
      <c r="J26" s="34"/>
      <c r="K26" s="34">
        <v>2</v>
      </c>
      <c r="L26" s="42"/>
      <c r="M26" s="40"/>
      <c r="N26" s="39"/>
      <c r="O26" s="41"/>
      <c r="P26" s="41"/>
      <c r="Q26" s="27"/>
      <c r="R26" s="46"/>
    </row>
    <row r="27" spans="1:18" s="25" customFormat="1" ht="15">
      <c r="A27" s="63"/>
      <c r="B27" s="18"/>
      <c r="C27" s="34"/>
      <c r="D27" s="34"/>
      <c r="E27" s="34"/>
      <c r="F27" s="34"/>
      <c r="G27" s="34"/>
      <c r="H27" s="34"/>
      <c r="I27" s="36"/>
      <c r="J27" s="34"/>
      <c r="K27" s="34"/>
      <c r="L27" s="42"/>
      <c r="M27" s="40"/>
      <c r="N27" s="39"/>
      <c r="O27" s="41"/>
      <c r="P27" s="41"/>
      <c r="Q27" s="27"/>
      <c r="R27" s="46"/>
    </row>
    <row r="28" spans="1:18" s="25" customFormat="1" ht="15">
      <c r="A28" s="63"/>
      <c r="B28" s="18"/>
      <c r="C28" s="34"/>
      <c r="D28" s="34"/>
      <c r="E28" s="34"/>
      <c r="F28" s="34"/>
      <c r="G28" s="34"/>
      <c r="H28" s="34"/>
      <c r="I28" s="36"/>
      <c r="J28" s="34"/>
      <c r="K28" s="34"/>
      <c r="L28" s="42"/>
      <c r="M28" s="40"/>
      <c r="N28" s="39"/>
      <c r="O28" s="41"/>
      <c r="P28" s="41"/>
      <c r="Q28" s="27"/>
      <c r="R28" s="46"/>
    </row>
    <row r="29" spans="1:18" s="25" customFormat="1" ht="15">
      <c r="A29" s="63"/>
      <c r="B29" s="18"/>
      <c r="C29" s="34"/>
      <c r="D29" s="34"/>
      <c r="E29" s="34"/>
      <c r="F29" s="34"/>
      <c r="G29" s="34"/>
      <c r="H29" s="34"/>
      <c r="I29" s="36"/>
      <c r="J29" s="34"/>
      <c r="K29" s="34"/>
      <c r="L29" s="42"/>
      <c r="M29" s="40"/>
      <c r="N29" s="39"/>
      <c r="O29" s="41"/>
      <c r="P29" s="41"/>
      <c r="Q29" s="27"/>
      <c r="R29" s="46"/>
    </row>
    <row r="30" spans="1:18" s="25" customFormat="1" ht="15">
      <c r="A30" s="63"/>
      <c r="B30" s="19"/>
      <c r="C30" s="34"/>
      <c r="D30" s="34"/>
      <c r="E30" s="34"/>
      <c r="F30" s="34"/>
      <c r="G30" s="34"/>
      <c r="H30" s="34"/>
      <c r="I30" s="36"/>
      <c r="J30" s="34"/>
      <c r="K30" s="34"/>
      <c r="L30" s="42"/>
      <c r="M30" s="40"/>
      <c r="N30" s="39"/>
      <c r="O30" s="41"/>
      <c r="P30" s="41"/>
      <c r="Q30" s="27"/>
      <c r="R30" s="46"/>
    </row>
    <row r="31" spans="1:18" s="25" customFormat="1" ht="15">
      <c r="A31" s="63"/>
      <c r="B31" s="18"/>
      <c r="C31" s="34"/>
      <c r="D31" s="34"/>
      <c r="E31" s="34"/>
      <c r="F31" s="34"/>
      <c r="G31" s="34"/>
      <c r="H31" s="34"/>
      <c r="I31" s="36"/>
      <c r="J31" s="34"/>
      <c r="K31" s="34"/>
      <c r="L31" s="42"/>
      <c r="M31" s="40"/>
      <c r="N31" s="39"/>
      <c r="O31" s="41"/>
      <c r="P31" s="41"/>
      <c r="Q31" s="27"/>
      <c r="R31" s="46"/>
    </row>
    <row r="32" spans="1:18" s="31" customFormat="1" ht="15">
      <c r="A32" s="63"/>
      <c r="B32" s="28"/>
      <c r="C32" s="58"/>
      <c r="D32" s="58"/>
      <c r="E32" s="58"/>
      <c r="F32" s="38"/>
      <c r="G32" s="38"/>
      <c r="H32" s="38"/>
      <c r="I32" s="59"/>
      <c r="J32" s="38"/>
      <c r="K32" s="38"/>
      <c r="L32" s="47"/>
      <c r="M32" s="44"/>
      <c r="N32" s="43"/>
      <c r="O32" s="45"/>
      <c r="P32" s="45"/>
      <c r="Q32" s="29"/>
      <c r="R32" s="30"/>
    </row>
    <row r="33" spans="1:18" s="25" customFormat="1" ht="15">
      <c r="A33" s="63"/>
      <c r="B33" s="19"/>
      <c r="C33" s="34"/>
      <c r="D33" s="34"/>
      <c r="E33" s="34"/>
      <c r="F33" s="34"/>
      <c r="G33" s="34"/>
      <c r="H33" s="34"/>
      <c r="I33" s="36"/>
      <c r="J33" s="34"/>
      <c r="K33" s="34"/>
      <c r="L33" s="42"/>
      <c r="M33" s="40"/>
      <c r="N33" s="39"/>
      <c r="O33" s="41"/>
      <c r="P33" s="41"/>
      <c r="Q33" s="27"/>
      <c r="R33" s="46"/>
    </row>
    <row r="34" spans="1:18" s="25" customFormat="1" ht="15">
      <c r="A34" s="63"/>
      <c r="B34" s="18"/>
      <c r="C34" s="34"/>
      <c r="D34" s="34"/>
      <c r="E34" s="34"/>
      <c r="F34" s="34"/>
      <c r="G34" s="34"/>
      <c r="H34" s="34"/>
      <c r="I34" s="36"/>
      <c r="J34" s="34"/>
      <c r="K34" s="34"/>
      <c r="L34" s="42"/>
      <c r="M34" s="40"/>
      <c r="N34" s="39"/>
      <c r="O34" s="41"/>
      <c r="P34" s="41"/>
      <c r="Q34" s="27"/>
      <c r="R34" s="46"/>
    </row>
    <row r="35" spans="1:18" s="25" customFormat="1" ht="15">
      <c r="A35" s="63"/>
      <c r="B35" s="18"/>
      <c r="C35" s="34"/>
      <c r="D35" s="34"/>
      <c r="E35" s="34"/>
      <c r="F35" s="60"/>
      <c r="G35" s="34"/>
      <c r="H35" s="34"/>
      <c r="I35" s="36"/>
      <c r="J35" s="34"/>
      <c r="K35" s="34"/>
      <c r="L35" s="42"/>
      <c r="M35" s="40"/>
      <c r="N35" s="39"/>
      <c r="O35" s="41"/>
      <c r="P35" s="41"/>
      <c r="Q35" s="27"/>
      <c r="R35" s="46"/>
    </row>
    <row r="36" spans="1:18" s="25" customFormat="1" ht="15">
      <c r="A36" s="63"/>
      <c r="B36" s="18"/>
      <c r="C36" s="34"/>
      <c r="D36" s="34"/>
      <c r="E36" s="34"/>
      <c r="F36" s="34"/>
      <c r="G36" s="34"/>
      <c r="H36" s="34"/>
      <c r="I36" s="36"/>
      <c r="J36" s="34"/>
      <c r="K36" s="34"/>
      <c r="L36" s="42"/>
      <c r="M36" s="40"/>
      <c r="N36" s="39"/>
      <c r="O36" s="41"/>
      <c r="P36" s="41"/>
      <c r="Q36" s="27"/>
      <c r="R36" s="46"/>
    </row>
    <row r="37" spans="1:18" s="25" customFormat="1" ht="15">
      <c r="A37" s="63"/>
      <c r="B37" s="18"/>
      <c r="C37" s="34"/>
      <c r="D37" s="34"/>
      <c r="E37" s="34"/>
      <c r="F37" s="34"/>
      <c r="G37" s="34"/>
      <c r="H37" s="34"/>
      <c r="I37" s="36"/>
      <c r="J37" s="34"/>
      <c r="K37" s="34"/>
      <c r="L37" s="42"/>
      <c r="M37" s="40"/>
      <c r="N37" s="39"/>
      <c r="O37" s="41"/>
      <c r="P37" s="41"/>
      <c r="Q37" s="27"/>
      <c r="R37" s="46"/>
    </row>
    <row r="38" spans="1:18" s="25" customFormat="1" ht="15">
      <c r="A38" s="63"/>
      <c r="B38" s="18"/>
      <c r="C38" s="34"/>
      <c r="D38" s="34"/>
      <c r="E38" s="34"/>
      <c r="F38" s="34"/>
      <c r="G38" s="34"/>
      <c r="H38" s="34"/>
      <c r="I38" s="36"/>
      <c r="J38" s="34"/>
      <c r="K38" s="34"/>
      <c r="L38" s="42"/>
      <c r="M38" s="40"/>
      <c r="N38" s="39"/>
      <c r="O38" s="41"/>
      <c r="P38" s="41"/>
      <c r="Q38" s="27"/>
      <c r="R38" s="46"/>
    </row>
    <row r="39" spans="1:18" s="25" customFormat="1" ht="15">
      <c r="A39" s="63"/>
      <c r="B39" s="18"/>
      <c r="C39" s="34"/>
      <c r="D39" s="34"/>
      <c r="E39" s="34"/>
      <c r="F39" s="34"/>
      <c r="G39" s="34"/>
      <c r="H39" s="34"/>
      <c r="I39" s="36"/>
      <c r="J39" s="34"/>
      <c r="K39" s="34"/>
      <c r="L39" s="42"/>
      <c r="M39" s="40"/>
      <c r="N39" s="39"/>
      <c r="O39" s="41"/>
      <c r="P39" s="41"/>
      <c r="Q39" s="27"/>
      <c r="R39" s="46"/>
    </row>
    <row r="40" spans="1:18" s="25" customFormat="1" ht="15">
      <c r="A40" s="63"/>
      <c r="B40" s="18"/>
      <c r="C40" s="34"/>
      <c r="D40" s="34"/>
      <c r="E40" s="34"/>
      <c r="F40" s="34"/>
      <c r="G40" s="34"/>
      <c r="H40" s="34"/>
      <c r="I40" s="36"/>
      <c r="J40" s="34"/>
      <c r="K40" s="34"/>
      <c r="L40" s="42"/>
      <c r="M40" s="40"/>
      <c r="N40" s="39"/>
      <c r="O40" s="41"/>
      <c r="P40" s="41"/>
      <c r="Q40" s="27"/>
      <c r="R40" s="46"/>
    </row>
    <row r="41" spans="1:18" s="25" customFormat="1" ht="15">
      <c r="A41" s="63"/>
      <c r="B41" s="18"/>
      <c r="C41" s="34"/>
      <c r="D41" s="34"/>
      <c r="E41" s="34"/>
      <c r="F41" s="34"/>
      <c r="G41" s="34"/>
      <c r="H41" s="34"/>
      <c r="I41" s="36"/>
      <c r="J41" s="34"/>
      <c r="K41" s="34"/>
      <c r="L41" s="42"/>
      <c r="M41" s="40"/>
      <c r="N41" s="39"/>
      <c r="O41" s="41"/>
      <c r="P41" s="41"/>
      <c r="Q41" s="27"/>
      <c r="R41" s="46"/>
    </row>
    <row r="42" spans="1:18" s="25" customFormat="1" ht="15">
      <c r="A42" s="63"/>
      <c r="B42" s="18"/>
      <c r="C42" s="34"/>
      <c r="D42" s="34"/>
      <c r="E42" s="34"/>
      <c r="F42" s="34"/>
      <c r="G42" s="34"/>
      <c r="H42" s="34"/>
      <c r="I42" s="36"/>
      <c r="J42" s="34"/>
      <c r="K42" s="34"/>
      <c r="L42" s="42"/>
      <c r="M42" s="40"/>
      <c r="N42" s="39"/>
      <c r="O42" s="41"/>
      <c r="P42" s="41"/>
      <c r="Q42" s="27"/>
      <c r="R42" s="46"/>
    </row>
    <row r="43" spans="1:18" s="25" customFormat="1" ht="15">
      <c r="A43" s="63"/>
      <c r="B43" s="18"/>
      <c r="C43" s="34"/>
      <c r="D43" s="34"/>
      <c r="E43" s="34"/>
      <c r="F43" s="34"/>
      <c r="G43" s="34"/>
      <c r="H43" s="34"/>
      <c r="I43" s="36"/>
      <c r="J43" s="34"/>
      <c r="K43" s="34"/>
      <c r="L43" s="42"/>
      <c r="M43" s="40"/>
      <c r="N43" s="39"/>
      <c r="O43" s="41"/>
      <c r="P43" s="41"/>
      <c r="Q43" s="27"/>
      <c r="R43" s="46"/>
    </row>
    <row r="44" spans="1:18" s="25" customFormat="1" ht="15">
      <c r="A44" s="63"/>
      <c r="B44" s="19"/>
      <c r="C44" s="34"/>
      <c r="D44" s="34"/>
      <c r="E44" s="34"/>
      <c r="F44" s="34"/>
      <c r="G44" s="34"/>
      <c r="H44" s="34"/>
      <c r="I44" s="36"/>
      <c r="J44" s="34"/>
      <c r="K44" s="34"/>
      <c r="L44" s="42"/>
      <c r="M44" s="40"/>
      <c r="N44" s="39"/>
      <c r="O44" s="41"/>
      <c r="P44" s="41"/>
      <c r="Q44" s="27"/>
      <c r="R44" s="46"/>
    </row>
    <row r="45" spans="1:18" s="25" customFormat="1" ht="15">
      <c r="A45" s="63"/>
      <c r="B45" s="19"/>
      <c r="C45" s="34"/>
      <c r="D45" s="34"/>
      <c r="E45" s="34"/>
      <c r="F45" s="34"/>
      <c r="G45" s="34"/>
      <c r="H45" s="34"/>
      <c r="I45" s="36"/>
      <c r="J45" s="34"/>
      <c r="K45" s="34"/>
      <c r="L45" s="42"/>
      <c r="M45" s="40"/>
      <c r="N45" s="39"/>
      <c r="O45" s="41"/>
      <c r="P45" s="41"/>
      <c r="Q45" s="27"/>
      <c r="R45" s="46"/>
    </row>
    <row r="46" spans="1:18" s="25" customFormat="1" ht="15">
      <c r="A46" s="63"/>
      <c r="B46" s="19"/>
      <c r="C46" s="34"/>
      <c r="D46" s="34"/>
      <c r="E46" s="34"/>
      <c r="F46" s="34"/>
      <c r="G46" s="34"/>
      <c r="H46" s="34"/>
      <c r="I46" s="36"/>
      <c r="J46" s="34"/>
      <c r="K46" s="34"/>
      <c r="L46" s="42"/>
      <c r="M46" s="40"/>
      <c r="N46" s="39"/>
      <c r="O46" s="41"/>
      <c r="P46" s="41"/>
      <c r="Q46" s="27"/>
      <c r="R46" s="46"/>
    </row>
    <row r="47" spans="1:18" s="25" customFormat="1" ht="15">
      <c r="A47" s="63"/>
      <c r="B47" s="18"/>
      <c r="C47" s="34"/>
      <c r="D47" s="34"/>
      <c r="E47" s="34"/>
      <c r="F47" s="34"/>
      <c r="G47" s="34"/>
      <c r="H47" s="34"/>
      <c r="I47" s="36"/>
      <c r="J47" s="34"/>
      <c r="K47" s="34"/>
      <c r="L47" s="42"/>
      <c r="M47" s="40"/>
      <c r="N47" s="39"/>
      <c r="O47" s="41"/>
      <c r="P47" s="41"/>
      <c r="Q47" s="27"/>
      <c r="R47" s="46"/>
    </row>
    <row r="48" spans="1:18" s="25" customFormat="1" ht="15">
      <c r="A48" s="63"/>
      <c r="B48" s="18"/>
      <c r="C48" s="34"/>
      <c r="D48" s="34"/>
      <c r="E48" s="34"/>
      <c r="F48" s="34"/>
      <c r="G48" s="34"/>
      <c r="H48" s="34"/>
      <c r="I48" s="36"/>
      <c r="J48" s="34"/>
      <c r="K48" s="34"/>
      <c r="L48" s="42"/>
      <c r="M48" s="40"/>
      <c r="N48" s="39"/>
      <c r="O48" s="41"/>
      <c r="P48" s="41"/>
      <c r="Q48" s="27"/>
      <c r="R48" s="46"/>
    </row>
    <row r="49" spans="1:18" s="25" customFormat="1" ht="15">
      <c r="A49" s="63"/>
      <c r="B49" s="18"/>
      <c r="C49" s="34"/>
      <c r="D49" s="34"/>
      <c r="E49" s="34"/>
      <c r="F49" s="34"/>
      <c r="G49" s="34"/>
      <c r="H49" s="34"/>
      <c r="I49" s="36"/>
      <c r="J49" s="34"/>
      <c r="K49" s="34"/>
      <c r="L49" s="42"/>
      <c r="M49" s="40"/>
      <c r="N49" s="39"/>
      <c r="O49" s="41"/>
      <c r="P49" s="41"/>
      <c r="Q49" s="27"/>
      <c r="R49" s="46"/>
    </row>
    <row r="50" spans="1:18" s="25" customFormat="1" ht="15">
      <c r="A50" s="63"/>
      <c r="B50" s="18"/>
      <c r="C50" s="34"/>
      <c r="D50" s="34"/>
      <c r="E50" s="34"/>
      <c r="F50" s="34"/>
      <c r="G50" s="34"/>
      <c r="H50" s="34"/>
      <c r="I50" s="36"/>
      <c r="J50" s="34"/>
      <c r="K50" s="34"/>
      <c r="L50" s="42"/>
      <c r="M50" s="40"/>
      <c r="N50" s="39"/>
      <c r="O50" s="41"/>
      <c r="P50" s="41"/>
      <c r="Q50" s="27"/>
      <c r="R50" s="46"/>
    </row>
    <row r="51" spans="1:18" s="25" customFormat="1" ht="15">
      <c r="A51" s="63"/>
      <c r="B51" s="18"/>
      <c r="C51" s="34"/>
      <c r="D51" s="34"/>
      <c r="E51" s="34"/>
      <c r="F51" s="34"/>
      <c r="G51" s="34"/>
      <c r="H51" s="34"/>
      <c r="I51" s="36"/>
      <c r="J51" s="34"/>
      <c r="K51" s="34"/>
      <c r="L51" s="42"/>
      <c r="M51" s="40"/>
      <c r="N51" s="39"/>
      <c r="O51" s="41"/>
      <c r="P51" s="41"/>
      <c r="Q51" s="27"/>
      <c r="R51" s="46"/>
    </row>
    <row r="52" spans="1:18" s="25" customFormat="1" ht="15">
      <c r="A52" s="63"/>
      <c r="B52" s="18"/>
      <c r="C52" s="34"/>
      <c r="D52" s="34"/>
      <c r="E52" s="34"/>
      <c r="F52" s="34"/>
      <c r="G52" s="34"/>
      <c r="H52" s="34"/>
      <c r="I52" s="36"/>
      <c r="J52" s="34"/>
      <c r="K52" s="34"/>
      <c r="L52" s="42"/>
      <c r="M52" s="40"/>
      <c r="N52" s="39"/>
      <c r="O52" s="41"/>
      <c r="P52" s="41"/>
      <c r="Q52" s="27"/>
      <c r="R52" s="46"/>
    </row>
    <row r="53" spans="1:18" s="25" customFormat="1" ht="15">
      <c r="A53" s="63"/>
      <c r="B53" s="18"/>
      <c r="C53" s="34"/>
      <c r="D53" s="34"/>
      <c r="E53" s="34"/>
      <c r="F53" s="34"/>
      <c r="G53" s="34"/>
      <c r="H53" s="34"/>
      <c r="I53" s="36"/>
      <c r="J53" s="34"/>
      <c r="K53" s="34"/>
      <c r="L53" s="42"/>
      <c r="M53" s="40"/>
      <c r="N53" s="39"/>
      <c r="O53" s="41"/>
      <c r="P53" s="41"/>
      <c r="Q53" s="27"/>
      <c r="R53" s="46"/>
    </row>
    <row r="54" spans="1:18" s="25" customFormat="1" ht="15">
      <c r="A54" s="63"/>
      <c r="B54" s="18"/>
      <c r="C54" s="34"/>
      <c r="D54" s="34"/>
      <c r="E54" s="34"/>
      <c r="F54" s="34"/>
      <c r="G54" s="34"/>
      <c r="H54" s="34"/>
      <c r="I54" s="36"/>
      <c r="J54" s="34"/>
      <c r="K54" s="34"/>
      <c r="L54" s="42"/>
      <c r="M54" s="40"/>
      <c r="N54" s="39"/>
      <c r="O54" s="41"/>
      <c r="P54" s="41"/>
      <c r="Q54" s="27"/>
      <c r="R54" s="46"/>
    </row>
    <row r="55" spans="2:18" ht="12.75">
      <c r="B55" s="26"/>
      <c r="C55" s="48"/>
      <c r="D55" s="48"/>
      <c r="E55" s="48"/>
      <c r="F55" s="49"/>
      <c r="G55" s="49"/>
      <c r="H55" s="49"/>
      <c r="I55" s="50"/>
      <c r="J55" s="49"/>
      <c r="K55" s="49"/>
      <c r="L55" s="51"/>
      <c r="M55" s="52"/>
      <c r="N55" s="48"/>
      <c r="O55" s="53"/>
      <c r="P55" s="53"/>
      <c r="Q55" s="49"/>
      <c r="R55" s="48"/>
    </row>
    <row r="56" spans="2:18" ht="12.75">
      <c r="B56" s="26"/>
      <c r="C56" s="48"/>
      <c r="D56" s="48"/>
      <c r="E56" s="48"/>
      <c r="F56" s="49"/>
      <c r="G56" s="49"/>
      <c r="H56" s="49"/>
      <c r="I56" s="50"/>
      <c r="J56" s="49"/>
      <c r="K56" s="49"/>
      <c r="L56" s="51"/>
      <c r="M56" s="52"/>
      <c r="N56" s="48"/>
      <c r="O56" s="53"/>
      <c r="P56" s="53"/>
      <c r="Q56" s="49"/>
      <c r="R56" s="48"/>
    </row>
    <row r="57" spans="2:18" ht="12.75">
      <c r="B57" s="26"/>
      <c r="C57" s="48"/>
      <c r="D57" s="48"/>
      <c r="E57" s="48"/>
      <c r="F57" s="49"/>
      <c r="G57" s="49"/>
      <c r="H57" s="49"/>
      <c r="I57" s="50"/>
      <c r="J57" s="49"/>
      <c r="K57" s="49"/>
      <c r="L57" s="51"/>
      <c r="M57" s="52"/>
      <c r="N57" s="48"/>
      <c r="O57" s="53"/>
      <c r="P57" s="53"/>
      <c r="Q57" s="49"/>
      <c r="R57" s="48"/>
    </row>
    <row r="58" spans="2:18" ht="12.75">
      <c r="B58" s="26"/>
      <c r="C58" s="48"/>
      <c r="D58" s="48"/>
      <c r="E58" s="48"/>
      <c r="F58" s="49"/>
      <c r="G58" s="49"/>
      <c r="H58" s="49"/>
      <c r="I58" s="50"/>
      <c r="J58" s="49"/>
      <c r="K58" s="49"/>
      <c r="L58" s="51"/>
      <c r="M58" s="52"/>
      <c r="N58" s="48"/>
      <c r="O58" s="53"/>
      <c r="P58" s="53"/>
      <c r="Q58" s="49"/>
      <c r="R58" s="48"/>
    </row>
    <row r="59" spans="2:18" ht="12.75">
      <c r="B59" s="23" t="s">
        <v>24</v>
      </c>
      <c r="C59" s="23"/>
      <c r="D59" s="23"/>
      <c r="E59" s="23"/>
      <c r="F59" s="24">
        <f aca="true" t="shared" si="0" ref="F59:K59">SUM(F4:F54)</f>
        <v>7.2</v>
      </c>
      <c r="G59" s="24">
        <f t="shared" si="0"/>
        <v>30.5</v>
      </c>
      <c r="H59" s="24">
        <f t="shared" si="0"/>
        <v>12.899999999999999</v>
      </c>
      <c r="I59" s="24">
        <f t="shared" si="0"/>
        <v>11.7</v>
      </c>
      <c r="J59" s="24">
        <f t="shared" si="0"/>
        <v>31.5</v>
      </c>
      <c r="K59" s="24">
        <f t="shared" si="0"/>
        <v>2</v>
      </c>
      <c r="L59" s="21"/>
      <c r="M59" s="21"/>
      <c r="N59" s="20"/>
      <c r="O59" s="20"/>
      <c r="P59" s="22"/>
      <c r="Q59" s="20"/>
      <c r="R59" s="20"/>
    </row>
    <row r="60" spans="2:18" ht="12.7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1"/>
      <c r="M60" s="21"/>
      <c r="N60" s="20"/>
      <c r="O60" s="20"/>
      <c r="P60" s="20"/>
      <c r="Q60" s="20"/>
      <c r="R60" s="20"/>
    </row>
    <row r="61" spans="2:18" ht="12.75">
      <c r="B61" s="20" t="s">
        <v>12</v>
      </c>
      <c r="C61" s="20"/>
      <c r="D61" s="20"/>
      <c r="E61" s="20"/>
      <c r="F61" s="21">
        <v>69.22</v>
      </c>
      <c r="G61" s="21">
        <v>42.25</v>
      </c>
      <c r="H61" s="21">
        <v>55.26</v>
      </c>
      <c r="I61" s="21">
        <v>69.22</v>
      </c>
      <c r="J61" s="21">
        <v>42.25</v>
      </c>
      <c r="K61" s="21">
        <v>42.25</v>
      </c>
      <c r="L61" s="21"/>
      <c r="M61" s="21"/>
      <c r="N61" s="20"/>
      <c r="O61" s="20"/>
      <c r="P61" s="20"/>
      <c r="Q61" s="20"/>
      <c r="R61" s="20"/>
    </row>
    <row r="62" spans="2:18" ht="12.75">
      <c r="B62" s="12" t="s">
        <v>11</v>
      </c>
      <c r="C62" s="12"/>
      <c r="D62" s="12"/>
      <c r="E62" s="12"/>
      <c r="F62" s="9">
        <f aca="true" t="shared" si="1" ref="F62:K62">+F61*F59*40</f>
        <v>19935.36</v>
      </c>
      <c r="G62" s="9">
        <f t="shared" si="1"/>
        <v>51545</v>
      </c>
      <c r="H62" s="9">
        <f t="shared" si="1"/>
        <v>28514.159999999996</v>
      </c>
      <c r="I62" s="9">
        <f t="shared" si="1"/>
        <v>32394.959999999995</v>
      </c>
      <c r="J62" s="9">
        <f t="shared" si="1"/>
        <v>53235</v>
      </c>
      <c r="K62" s="9">
        <f t="shared" si="1"/>
        <v>3380</v>
      </c>
      <c r="L62" s="9">
        <f>SUM(L4:L61)</f>
        <v>439000</v>
      </c>
      <c r="M62" s="9">
        <f>SUM(M4:M61)</f>
        <v>0</v>
      </c>
      <c r="N62" s="10">
        <f>SUM(N4:N61)</f>
        <v>0</v>
      </c>
      <c r="O62" s="5"/>
      <c r="P62" s="5"/>
      <c r="Q62" s="5"/>
      <c r="R62" s="7">
        <f>SUM(F62:O62)</f>
        <v>628004.48</v>
      </c>
    </row>
    <row r="64" spans="2:18" ht="12.75">
      <c r="B64" s="2" t="s">
        <v>15</v>
      </c>
      <c r="C64" s="2"/>
      <c r="D64" s="2"/>
      <c r="E64" s="2"/>
      <c r="F64" s="8">
        <f aca="true" t="shared" si="2" ref="F64:K64">+F62*0.46</f>
        <v>9170.2656</v>
      </c>
      <c r="G64" s="8">
        <f t="shared" si="2"/>
        <v>23710.7</v>
      </c>
      <c r="H64" s="8">
        <f t="shared" si="2"/>
        <v>13116.513599999998</v>
      </c>
      <c r="I64" s="8">
        <f t="shared" si="2"/>
        <v>14901.681599999998</v>
      </c>
      <c r="J64" s="8">
        <f t="shared" si="2"/>
        <v>24488.100000000002</v>
      </c>
      <c r="K64" s="8">
        <f t="shared" si="2"/>
        <v>1554.8</v>
      </c>
      <c r="L64" s="8">
        <f aca="true" t="shared" si="3" ref="L64">+L62*0.46</f>
        <v>201940</v>
      </c>
      <c r="M64" s="8">
        <f aca="true" t="shared" si="4" ref="M64">+M62*0.44</f>
        <v>0</v>
      </c>
      <c r="N64" s="6">
        <f>+N62*0.42</f>
        <v>0</v>
      </c>
      <c r="R64" s="6">
        <f>SUM(F64:Q64)</f>
        <v>288882.0608</v>
      </c>
    </row>
    <row r="65" ht="12.75">
      <c r="R65" s="6"/>
    </row>
    <row r="66" spans="2:18" ht="12.75">
      <c r="B66" s="15" t="s">
        <v>10</v>
      </c>
      <c r="C66" s="15"/>
      <c r="D66" s="15"/>
      <c r="E66" s="15"/>
      <c r="F66" s="11">
        <f aca="true" t="shared" si="5" ref="F66:N66">+F62+F64</f>
        <v>29105.6256</v>
      </c>
      <c r="G66" s="11">
        <f t="shared" si="5"/>
        <v>75255.7</v>
      </c>
      <c r="H66" s="11">
        <f t="shared" si="5"/>
        <v>41630.673599999995</v>
      </c>
      <c r="I66" s="11">
        <f t="shared" si="5"/>
        <v>47296.641599999995</v>
      </c>
      <c r="J66" s="11">
        <f t="shared" si="5"/>
        <v>77723.1</v>
      </c>
      <c r="K66" s="11">
        <f t="shared" si="5"/>
        <v>4934.8</v>
      </c>
      <c r="L66" s="11">
        <f t="shared" si="5"/>
        <v>640940</v>
      </c>
      <c r="M66" s="11">
        <f t="shared" si="5"/>
        <v>0</v>
      </c>
      <c r="N66" s="11">
        <f t="shared" si="5"/>
        <v>0</v>
      </c>
      <c r="O66" s="11"/>
      <c r="P66" s="11"/>
      <c r="Q66" s="11"/>
      <c r="R66" s="11">
        <f>SUM(F66:O66)</f>
        <v>916886.5408000001</v>
      </c>
    </row>
    <row r="68" spans="2:18" ht="12.75">
      <c r="B68" s="13" t="s">
        <v>14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4">
        <f>R66</f>
        <v>916886.5408000001</v>
      </c>
    </row>
    <row r="69" spans="7:12" ht="12.75">
      <c r="G69" s="1"/>
      <c r="H69" s="1"/>
      <c r="I69" s="1"/>
      <c r="J69" s="1"/>
      <c r="L69" s="1"/>
    </row>
    <row r="70" spans="7:10" ht="12.75">
      <c r="G70" s="4"/>
      <c r="H70" s="4"/>
      <c r="I70" s="4"/>
      <c r="J70" s="4"/>
    </row>
    <row r="71" ht="12.75">
      <c r="B71" t="s">
        <v>9</v>
      </c>
    </row>
    <row r="72" ht="12.75">
      <c r="B72" t="s">
        <v>7</v>
      </c>
    </row>
    <row r="73" ht="12.75">
      <c r="B73" t="s">
        <v>23</v>
      </c>
    </row>
    <row r="74" ht="12.75">
      <c r="B74" t="s">
        <v>8</v>
      </c>
    </row>
    <row r="75" ht="12.75">
      <c r="B75" t="s">
        <v>18</v>
      </c>
    </row>
    <row r="76" ht="12.75">
      <c r="B76" t="s">
        <v>19</v>
      </c>
    </row>
    <row r="77" spans="2:5" ht="12.75">
      <c r="B77" s="16" t="s">
        <v>13</v>
      </c>
      <c r="C77" s="16"/>
      <c r="D77" s="16"/>
      <c r="E77" s="16"/>
    </row>
  </sheetData>
  <printOptions gridLines="1"/>
  <pageMargins left="0.7" right="0.7" top="0.75" bottom="0.75" header="0.3" footer="0.3"/>
  <pageSetup horizontalDpi="600" verticalDpi="600" orientation="landscape" paperSiz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Jefferson Science Associates,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hovater</dc:creator>
  <cp:keywords/>
  <dc:description/>
  <cp:lastModifiedBy>Mathew Poelker</cp:lastModifiedBy>
  <cp:lastPrinted>2012-06-06T19:25:09Z</cp:lastPrinted>
  <dcterms:created xsi:type="dcterms:W3CDTF">2010-06-15T14:43:49Z</dcterms:created>
  <dcterms:modified xsi:type="dcterms:W3CDTF">2015-05-12T13:18:37Z</dcterms:modified>
  <cp:category/>
  <cp:version/>
  <cp:contentType/>
  <cp:contentStatus/>
</cp:coreProperties>
</file>